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"/>
  <workbookPr/>
  <bookViews>
    <workbookView activeTab="0" xWindow="240" yWindow="60" windowWidth="0" windowHeight="0" tabRatio="500"/>
  </bookViews>
  <sheets>
    <sheet name="Konto" sheetId="1" r:id="rId4"/>
  </sheets>
  <definedNames>
    <definedName name="_xlnm.Print_Area" localSheetId="0">Konto!$B$3:$N$106</definedName>
  </definedNames>
  <calcPr/>
  <extLst>
    <ext uri="smNativeData">
      <pm:revision xmlns:pm="smNativeData" day="1649071683" val="1044" rev="124" rev64="64" revOS="4" revMin="124" revMax="0"/>
      <pm:docPrefs xmlns:pm="smNativeData" id="1649071683" fixedDigits="0" showNotice="1" showProtection="1" showFrameBounds="1" autoChart="1" recalcOnPrint="1" recalcOnCopy="1" tab="567" useDefinedPrintRange="1" printArea="currentSheet"/>
      <pm:compatibility xmlns:pm="smNativeData" id="1649071683"/>
      <pm:defCurrency xmlns:pm="smNativeData" id="1649071683"/>
      <pm:pdfExportOpt xmlns:pm="smNativeData" pagesRangeIndex="1" pagesSelectionIndex="0" qualityIndex="0" embedFonts="2" pdfaType="0" useJpegs="0" useSubsetFonts="1" useAlpha="1" relativeLinks="0" taggedPdf="1" pane="0" zoom="0" zoomScale="100" layout="0" includeDoc="0" viewFlags="0" openViewer="1" jpegQuality="90" flags="252" exportWsNames="1" name="\\DiskStation\Privat\Dokumente\07 - Allerlei\Leszek Adamkiewicz - Unterlagen\Konto\Leszek Adamkiewicz - Geldeinlagen bei Martin - 02.05-2021.pdf"/>
    </ext>
  </extLst>
</workbook>
</file>

<file path=xl/sharedStrings.xml><?xml version="1.0" encoding="utf-8"?>
<sst xmlns="http://schemas.openxmlformats.org/spreadsheetml/2006/main" count="117" uniqueCount="85">
  <si>
    <t>Einlagen</t>
  </si>
  <si>
    <t>Datum</t>
  </si>
  <si>
    <t>Einzahlung</t>
  </si>
  <si>
    <t>Auszahlung</t>
  </si>
  <si>
    <t>Saldo</t>
  </si>
  <si>
    <t>Bemerkung</t>
  </si>
  <si>
    <t>Einzahlung nach Erhalt erste Grundsicherung</t>
  </si>
  <si>
    <t>Auszahlung persönlich augehändigt</t>
  </si>
  <si>
    <t>Einzahlung nach Erhalt zweite Grundsicherung (bis 04-2021)</t>
  </si>
  <si>
    <t>Stadt Worms, Grundsicherung 05-2021: 409,13 € plus 150 € Coronazuschlag für 01 bis 06-2021</t>
  </si>
  <si>
    <t>Überweisung an AOK wg. Zahlungsaufforderung Klinikum Worms, 5.5.21 bzw. Eigenanteil 2021</t>
  </si>
  <si>
    <t>Gürteltasche Herren / Amazon</t>
  </si>
  <si>
    <t>DB/VRN Karte ab 60</t>
  </si>
  <si>
    <t>Stadt Worms, Grundsicherung 06-2021: 409,13 €</t>
  </si>
  <si>
    <t>Teilerstattung VRN-Karte</t>
  </si>
  <si>
    <t>Auszahlung persönlich augehändigt + 30 arbeit (13:00-17:00)</t>
  </si>
  <si>
    <t>Auszahlung persönlich augehändigt, Personalausweis verloren, 2. Mal geimpft, Sozialausweis muss aktualisiert werden</t>
  </si>
  <si>
    <t>Auszahlung persönlich augehändigt, Ausweis wieder gefunden</t>
  </si>
  <si>
    <t>Auszahlung persönlich von Hella ausgehändigt</t>
  </si>
  <si>
    <t>Auszahlung persönlich von Martin ausgehändigt</t>
  </si>
  <si>
    <t>Stadt Worms, Grundsicherung 07-2021: 409,13 € nach Email-Rückfrage</t>
  </si>
  <si>
    <t>statt 35 € habe ich 50 € an Adam für Gartenarbeit gezahlt</t>
  </si>
  <si>
    <t>Auszahlung persönlich von Hella ausgehändigt; Adam hat 30 € im Lotto verspielt; Adam hat 38,5°C Fieber</t>
  </si>
  <si>
    <t>Stadt Worms, Grundsicherung 08-2021: 409,13 €</t>
  </si>
  <si>
    <t xml:space="preserve">Auszahlung persönlich augehändigt + 80 </t>
  </si>
  <si>
    <t>Stadt Worms, Grundsicherung 09-2021: 409,13 €</t>
  </si>
  <si>
    <t>Auszahlung persönlich augehändigt: 100 € Hella</t>
  </si>
  <si>
    <t>Auszahlung persönlich augehändigt: 30 € Martin</t>
  </si>
  <si>
    <t>Auszahlung persönlich ausgehändigt: 105 € Martin</t>
  </si>
  <si>
    <t>Stadt Worms, Grundsicherung 10-2021: 409,13 €</t>
  </si>
  <si>
    <t>Auszahlung persönlich ausgehändigt: 100 € Hella (nachgetragen)</t>
  </si>
  <si>
    <t>Auszahlung persönlich ausgehändigt: 50 € Martin</t>
  </si>
  <si>
    <t>Auszahlung persönlich ausgehändigt: 50 € Martin (nachgetragen)</t>
  </si>
  <si>
    <t>Stadt Worms: Heizgeld</t>
  </si>
  <si>
    <t xml:space="preserve">Auszahlung persönlich ausgehändigt: 170 € Martin + 30 </t>
  </si>
  <si>
    <t>:</t>
  </si>
  <si>
    <t>Adam sagte mit am 21.10 dass er am 14.10. weitere 50 € von mir erhalten hat. Ich hatte das nicht notiert. Insgesamt waren es diesen Monat 2 x 50 € von mir und 100 € von Hella gewesen.</t>
  </si>
  <si>
    <t>Auszahlung persönlich ausgehändigt: 100 € Martin</t>
  </si>
  <si>
    <t>Stadt Worms, Grundsicherung 11-2021: 409,13 €</t>
  </si>
  <si>
    <t>Auszahlung persönlich ausgehändigt: 100 € Martin + 20 €</t>
  </si>
  <si>
    <t xml:space="preserve">Heizgeld persönlich ausgehändigt: 50 €, Martin + 32 </t>
  </si>
  <si>
    <t>Barzahlung persönlich ausgehändigt: 8 €</t>
  </si>
  <si>
    <t>Amazon Bestellung: Wärmekissen, Pferdebalsam, Beurer UB 75</t>
  </si>
  <si>
    <t>Barzahlung persönlich ausgehändigt: 100 €</t>
  </si>
  <si>
    <t>Grundsicherung 12-2021</t>
  </si>
  <si>
    <t xml:space="preserve">Barzahlung persönlich ausgehändigt: 96 € + 24 </t>
  </si>
  <si>
    <t>Ersatzkarte DB</t>
  </si>
  <si>
    <t>Barauszahlung 12-2021</t>
  </si>
  <si>
    <t>Heizungsgeld 12-2021, Garten 27 €</t>
  </si>
  <si>
    <t>Grundsicherung 01-2022</t>
  </si>
  <si>
    <t xml:space="preserve">Barzahlung persönlich ausgehändigt: 102 € + 28 </t>
  </si>
  <si>
    <t>Barzahlung persönlich ausgehändigt: 20 €</t>
  </si>
  <si>
    <t>Barzahlung persönlich ausgehändigt: 70 €</t>
  </si>
  <si>
    <t>Barzahlung persönlich ausgehändigt: 100 € + 30 € Wäsche</t>
  </si>
  <si>
    <t>Barzahlung persönlich ausgehändigt: 50 €</t>
  </si>
  <si>
    <t>Überweisung an AOK: Eigenanteil 2022</t>
  </si>
  <si>
    <t>Grundsicherung 02-2022</t>
  </si>
  <si>
    <t>Grundsicherung 03-2022</t>
  </si>
  <si>
    <t>Amazon: Bestellung Spannbetttuch</t>
  </si>
  <si>
    <t xml:space="preserve">Barzahlung persönlich ausgehändigt: 30 € + 20 </t>
  </si>
  <si>
    <t xml:space="preserve">Barzahlung persönlich ausgehändigt: 20 € + 16 </t>
  </si>
  <si>
    <t xml:space="preserve">Barzahlung persönlich ausgehändigt: 100 € + 20 </t>
  </si>
  <si>
    <t>Monat</t>
  </si>
  <si>
    <t>Ausgaben</t>
  </si>
  <si>
    <t>Verbleibend</t>
  </si>
  <si>
    <t>06-2021</t>
  </si>
  <si>
    <t>07-2021</t>
  </si>
  <si>
    <t>08-2021</t>
  </si>
  <si>
    <t>09-2021</t>
  </si>
  <si>
    <t>10-2021</t>
  </si>
  <si>
    <t>Zuschlag von 120.- wg. Heizung / Rate 1</t>
  </si>
  <si>
    <t>11-2021</t>
  </si>
  <si>
    <t>Zuschlag von 50.- wg. Heizung / Rate 1b</t>
  </si>
  <si>
    <t>12-2021</t>
  </si>
  <si>
    <t>01-2022</t>
  </si>
  <si>
    <t>02-2022</t>
  </si>
  <si>
    <t>03-2022</t>
  </si>
  <si>
    <t>04-2022</t>
  </si>
  <si>
    <t>Heizgeld</t>
  </si>
  <si>
    <t>1. Abschlag von 120.- in 10-2021 plus 50 € in 11-2021 plus 50 € in 12-2021</t>
  </si>
  <si>
    <t>Extra</t>
  </si>
  <si>
    <t>Q4-2021</t>
  </si>
  <si>
    <t>Krankheit: Wärmekissen, Beurer UB75, Pferdebalsam</t>
  </si>
  <si>
    <t>Q1-2022</t>
  </si>
  <si>
    <t>Eigenanteil AOK, überwiesen am 24./25.1.22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</si>
</sst>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"/>
    <numFmt numFmtId="165" formatCode="#,##0.00\ [$€-1]"/>
    <numFmt numFmtId="166" formatCode="0.00 &quot;Stunden&quot;"/>
    <numFmt numFmtId="167" formatCode="DD/MM/YY"/>
    <numFmt numFmtId="168" formatCode="#,##0.00\ [$€-1];\-#,##0.00\ [$€-1];"/>
    <numFmt numFmtId="169" formatCode="0.00\ [$€-1]"/>
    <numFmt numFmtId="170" formatCode="DD/MM/YYYY"/>
  </numFmts>
  <fonts count="5">
    <font>
      <name val="Arial"/>
      <family val="2"/>
      <color rgb="FF000000"/>
      <sz val="10"/>
      <extLst>
        <ext uri="smNativeData">
          <pm:charSpec xmlns:pm="smNativeData" id="164907168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4907168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666666"/>
      <sz val="10"/>
      <extLst>
        <ext uri="smNativeData">
          <pm:charSpec xmlns:pm="smNativeData" id="1649071683" fgClr="66666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i/>
      <color rgb="FFFFFFFF"/>
      <sz val="16"/>
      <extLst>
        <ext uri="smNativeData">
          <pm:charSpec xmlns:pm="smNativeData" id="1649071683" fgClr="FFFFFF" ulstyle="none" kern="1">
            <pm:latin face="Arial" sz="320" lang="default" weight="bold" i="1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FFFFFF"/>
      <sz val="10"/>
      <extLst>
        <ext uri="smNativeData">
          <pm:charSpec xmlns:pm="smNativeData" id="1649071683" fgClr="FFFFFF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8">
    <fill>
      <patternFill patternType="none"/>
    </fill>
    <fill>
      <patternFill patternType="gray125"/>
    </fill>
    <fill>
      <patternFill patternType="solid">
        <fgColor rgb="FF4D4D4D"/>
        <bgColor rgb="FFFFFFFF"/>
        <extLst>
          <ext uri="smNativeData">
            <pm:shade xmlns:pm="smNativeData" id="1649071683" type="1" fgLvl="100" fgClr="004D4D4D" bgLvl="0" bgClr="00FFFFFF"/>
          </ext>
        </extLst>
      </patternFill>
    </fill>
    <fill>
      <patternFill patternType="solid">
        <fgColor rgb="FF007F00"/>
        <bgColor rgb="FFFFFFFF"/>
        <extLst>
          <ext uri="smNativeData">
            <pm:shade xmlns:pm="smNativeData" id="1649071683" type="1" fgLvl="100" fgClr="00007F00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649071683" type="1" fgLvl="85" fgClr="00FFFFFF" bgLvl="15" bgClr="00000000"/>
          </ext>
        </extLst>
      </patternFill>
    </fill>
    <fill>
      <patternFill patternType="solid">
        <fgColor rgb="FFF48B0B"/>
        <bgColor rgb="FFFFFFFF"/>
        <extLst>
          <ext uri="smNativeData">
            <pm:shade xmlns:pm="smNativeData" id="1649071683" type="1" fgLvl="100" fgClr="00F48B0B" bgLvl="0" bgClr="00FFFFFF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649071683" type="1" fgLvl="50" fgClr="0000FF00" bgLvl="5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49071683" type="1" fgLvl="100" fgClr="00FFFFFF" bgLvl="100" bgClr="00000000"/>
          </ext>
        </extLst>
      </patternFill>
    </fill>
  </fills>
  <borders count="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0716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0716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0716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0716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0716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07168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07168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7">
    <xf numFmtId="0" fontId="0" fillId="0" borderId="0" xfId="0"/>
    <xf numFmtId="165" fontId="0" fillId="0" borderId="0" xfId="0" applyNumberFormat="1"/>
    <xf numFmtId="166" fontId="0" fillId="0" borderId="0" xfId="0" applyNumberFormat="1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wrapText="1"/>
    </xf>
    <xf numFmtId="167" fontId="0" fillId="0" borderId="0" xfId="0" applyNumberFormat="1" applyAlignment="1">
      <alignment horizontal="center"/>
    </xf>
    <xf numFmtId="168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2" borderId="1" xfId="0" applyFont="1" applyFill="1"/>
    <xf numFmtId="166" fontId="2" fillId="2" borderId="1" xfId="0" applyNumberFormat="1" applyFont="1" applyFill="1"/>
    <xf numFmtId="164" fontId="3" fillId="2" borderId="1" xfId="0" applyNumberFormat="1" applyFont="1" applyFill="1" applyAlignment="1">
      <alignment horizontal="left"/>
    </xf>
    <xf numFmtId="0" fontId="4" fillId="0" borderId="0" xfId="0" applyFont="1"/>
    <xf numFmtId="167" fontId="0" fillId="0" borderId="0" xfId="0" applyNumberFormat="1" applyAlignment="1">
      <alignment horizontal="center" vertical="top"/>
    </xf>
    <xf numFmtId="0" fontId="0" fillId="0" borderId="0" xfId="0" applyAlignment="1">
      <alignment vertical="top"/>
    </xf>
    <xf numFmtId="169" fontId="0" fillId="0" borderId="0" xfId="0" applyNumberFormat="1"/>
    <xf numFmtId="0" fontId="4" fillId="0" borderId="0" xfId="0" applyFont="1" applyAlignment="1">
      <alignment vertical="top"/>
    </xf>
    <xf numFmtId="168" fontId="0" fillId="0" borderId="0" xfId="0" applyNumberFormat="1" applyAlignment="1">
      <alignment vertical="top"/>
    </xf>
    <xf numFmtId="170" fontId="0" fillId="0" borderId="0" xfId="0" applyNumberFormat="1"/>
    <xf numFmtId="0" fontId="0" fillId="4" borderId="3" xfId="0" applyFill="1" applyAlignment="1">
      <alignment horizontal="center"/>
    </xf>
    <xf numFmtId="0" fontId="0" fillId="4" borderId="3" xfId="0" applyFill="1"/>
    <xf numFmtId="168" fontId="0" fillId="4" borderId="3" xfId="0" applyNumberFormat="1" applyFill="1"/>
    <xf numFmtId="167" fontId="1" fillId="0" borderId="0" xfId="0" applyNumberFormat="1" applyFont="1" applyAlignment="1">
      <alignment horizontal="center"/>
    </xf>
    <xf numFmtId="0" fontId="1" fillId="0" borderId="0" xfId="0" applyFont="1"/>
    <xf numFmtId="168" fontId="1" fillId="0" borderId="0" xfId="0" applyNumberFormat="1" applyFont="1" applyAlignment="1">
      <alignment horizontal="right"/>
    </xf>
    <xf numFmtId="170" fontId="0" fillId="0" borderId="0" xfId="0" applyNumberFormat="1" applyAlignment="1" quotePrefix="1">
      <alignment horizontal="center"/>
    </xf>
  </cellXfs>
  <cellStyles count="1">
    <cellStyle name="Normal" xfId="0" builtinId="0" customBuiltin="1" idx="0" base="0"/>
  </cellStyles>
  <dxfs count="86"/>
  <tableStyles count="0"/>
  <extLst>
    <ext uri="smNativeData">
      <pm:charStyles xmlns:pm="smNativeData" id="1649071683" count="1">
        <pm:charStyle name="Normal" fontId="0"/>
      </pm:charStyles>
      <pm:colors xmlns:pm="smNativeData" id="1649071683" count="29">
        <pm:color name="Farbe 24" rgb="010180"/>
        <pm:color name="Farbe 25" rgb="686800"/>
        <pm:color name="Farbe 26" rgb="9E9E3D"/>
        <pm:color name="Farbe 27" rgb="D9D9D9"/>
        <pm:color name="Farbe 28" rgb="018001"/>
        <pm:color name="Farbe 29" rgb="018080"/>
        <pm:color name="Farbe 30" rgb="00A3A3"/>
        <pm:color name="Farbe 31" rgb="00D1D1"/>
        <pm:color name="Farbe 32" rgb="3D3DFF"/>
        <pm:color name="Farbe 33" rgb="5C5CFF"/>
        <pm:color name="Farbe 34" rgb="FF9EFF"/>
        <pm:color name="Farbe 35" rgb="FFE0FF"/>
        <pm:color name="Farbe 36" rgb="9E9EFF"/>
        <pm:color name="Farbe 37" rgb="E0E0FF"/>
        <pm:color name="Farbe 38" rgb="00A300"/>
        <pm:color name="Farbe 39" rgb="00D100"/>
        <pm:color name="Farbe 40" rgb="3DFF3D"/>
        <pm:color name="Farbe 41" rgb="5CFF5C"/>
        <pm:color name="Farbe 42" rgb="9EFF9E"/>
        <pm:color name="Farbe 43" rgb="E0FFFF"/>
        <pm:color name="Farbe 44" rgb="3DFFFF"/>
        <pm:color name="Farbe 45" rgb="FF5CFF"/>
        <pm:color name="Farbe 46" rgb="CECE9E"/>
        <pm:color name="Orange" rgb="F48B0B"/>
        <pm:color name="Farbe 48" rgb="808001"/>
        <pm:color name="Color 49" rgb="404001"/>
        <pm:color name="Color 50" rgb="919191"/>
        <pm:color name="Color 51" rgb="0000D1"/>
        <pm:color name="Color 52" rgb="E0FFE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07"/>
  <sheetViews>
    <sheetView tabSelected="1" view="normal" topLeftCell="B1" zoomScale="120" workbookViewId="0">
      <selection activeCell="E94" sqref="E94"/>
    </sheetView>
  </sheetViews>
  <sheetFormatPr baseColWidth="9" defaultColWidth="10.000000" defaultRowHeight="13.45"/>
  <cols>
    <col min="2" max="2" width="12.432432" customWidth="1"/>
    <col min="3" max="3" width="2.702703" customWidth="1"/>
    <col min="4" max="4" width="14.324324" customWidth="1"/>
    <col min="5" max="5" width="14.162162" customWidth="1"/>
    <col min="6" max="6" width="3.648649" customWidth="1"/>
    <col min="7" max="7" width="13.648649" customWidth="1"/>
    <col min="8" max="8" width="5.756757" customWidth="1"/>
    <col min="9" max="9" width="63.423423" customWidth="1"/>
    <col min="10" max="10" width="2.567568" customWidth="1"/>
    <col min="11" max="11" width="10.810811" customWidth="1"/>
    <col min="12" max="12" width="2.297297" customWidth="1"/>
    <col min="13" max="13" width="17.162162" customWidth="1"/>
  </cols>
  <sheetData>
    <row r="1" spans="2:13">
      <c r="B1" s="4"/>
      <c r="D1" s="2"/>
      <c r="E1" s="1"/>
      <c r="G1" s="1"/>
      <c r="M1" s="1"/>
    </row>
    <row r="2" spans="2:13">
      <c r="B2" s="4"/>
      <c r="D2" s="2"/>
      <c r="E2" s="1"/>
      <c r="G2" s="1"/>
      <c r="M2" s="1"/>
    </row>
    <row r="3" spans="2:13">
      <c r="B3" s="12" t="s">
        <v>0</v>
      </c>
      <c r="C3" s="10"/>
      <c r="D3" s="11"/>
      <c r="E3" s="11"/>
      <c r="F3" s="11"/>
      <c r="G3" s="11"/>
      <c r="M3" s="1"/>
    </row>
    <row r="4" spans="2:13">
      <c r="B4" s="4"/>
      <c r="D4" s="2"/>
      <c r="E4" s="1"/>
      <c r="G4" s="1"/>
      <c r="M4" s="1"/>
    </row>
    <row r="5" spans="2:13">
      <c r="B5" s="3" t="s">
        <v>1</v>
      </c>
      <c r="D5" s="9" t="s">
        <v>2</v>
      </c>
      <c r="E5" s="9" t="s">
        <v>3</v>
      </c>
      <c r="G5" s="9" t="s">
        <v>4</v>
      </c>
      <c r="I5" s="8" t="s">
        <v>5</v>
      </c>
      <c r="J5" s="3"/>
      <c r="K5" s="5"/>
      <c r="M5" s="3"/>
    </row>
    <row r="6" spans="2:13">
      <c r="B6" s="6" t="n">
        <v>44242</v>
      </c>
      <c r="D6" s="7" t="n">
        <v>800</v>
      </c>
      <c r="E6" s="7"/>
      <c r="G6" s="1" t="n">
        <v>800</v>
      </c>
      <c r="H6" s="13" t="n">
        <v>1</v>
      </c>
      <c r="I6" t="s">
        <v>6</v>
      </c>
      <c r="M6" s="1"/>
    </row>
    <row r="7" spans="2:13">
      <c r="B7" s="6" t="n">
        <v>44301</v>
      </c>
      <c r="D7" s="7"/>
      <c r="E7" s="7" t="n">
        <v>100</v>
      </c>
      <c r="G7" s="1" t="n">
        <v>700</v>
      </c>
      <c r="H7" s="13">
        <f>IF(G6+D7-E7=G7,1,0)</f>
        <v>1</v>
      </c>
      <c r="I7" t="s">
        <v>7</v>
      </c>
      <c r="M7" s="1"/>
    </row>
    <row r="8" spans="2:13">
      <c r="B8" s="6" t="n">
        <v>44307</v>
      </c>
      <c r="D8" s="7" t="n">
        <v>300</v>
      </c>
      <c r="E8" s="7"/>
      <c r="G8" s="1" t="n">
        <v>1000</v>
      </c>
      <c r="H8" s="13">
        <f>IF(G7+D8-E8=G8,1,0)</f>
        <v>1</v>
      </c>
      <c r="I8" t="s">
        <v>8</v>
      </c>
      <c r="M8" s="1"/>
    </row>
    <row r="9" spans="2:13">
      <c r="B9" s="6" t="n">
        <v>44315</v>
      </c>
      <c r="D9" s="7" t="n">
        <v>559.129999999999995</v>
      </c>
      <c r="E9" s="7"/>
      <c r="G9" s="1" t="n">
        <v>1559.13000000000011</v>
      </c>
      <c r="H9" s="13">
        <f>IF(G8+D9-E9=G9,1,0)</f>
        <v>1</v>
      </c>
      <c r="I9" t="s">
        <v>9</v>
      </c>
      <c r="M9" s="1"/>
    </row>
    <row r="10" spans="2:13">
      <c r="B10" s="6" t="n">
        <v>44321</v>
      </c>
      <c r="D10" s="7"/>
      <c r="E10" s="7" t="n">
        <v>200</v>
      </c>
      <c r="G10" s="1" t="n">
        <v>1359.13000000000011</v>
      </c>
      <c r="H10" s="13">
        <f>IF(G9+D10-E10=G10,1,0)</f>
        <v>1</v>
      </c>
      <c r="I10" t="s">
        <v>7</v>
      </c>
      <c r="M10" s="1"/>
    </row>
    <row r="11" spans="2:13">
      <c r="B11" s="6" t="n">
        <v>44334</v>
      </c>
      <c r="D11" s="7"/>
      <c r="E11" s="7" t="n">
        <v>107.040000000000006</v>
      </c>
      <c r="G11" s="1" t="n">
        <v>1252.08999999999992</v>
      </c>
      <c r="H11" s="13">
        <f>IF(G10+D11-E11=G11,1,0)</f>
        <v>1</v>
      </c>
      <c r="I11" t="s">
        <v>10</v>
      </c>
      <c r="M11" s="1"/>
    </row>
    <row r="12" spans="2:13">
      <c r="B12" s="6" t="n">
        <v>44334</v>
      </c>
      <c r="D12" s="7"/>
      <c r="E12" s="7" t="n">
        <v>8.99000000000000021</v>
      </c>
      <c r="G12" s="1" t="n">
        <v>1243.09999999999991</v>
      </c>
      <c r="H12" s="13">
        <f>IF(G11+D12-E12=G12,1,0)</f>
        <v>1</v>
      </c>
      <c r="I12" t="s">
        <v>11</v>
      </c>
      <c r="M12" s="1"/>
    </row>
    <row r="13" spans="2:13">
      <c r="B13" s="6" t="n">
        <v>44336</v>
      </c>
      <c r="D13" s="7"/>
      <c r="E13" s="7" t="n">
        <v>45.7000000000000028</v>
      </c>
      <c r="G13" s="1" t="n">
        <v>1197.40000000000009</v>
      </c>
      <c r="H13" s="13">
        <f>IF(G12+D13-E13=G13,1,0)</f>
        <v>1</v>
      </c>
      <c r="I13" t="s">
        <v>12</v>
      </c>
      <c r="M13" s="1"/>
    </row>
    <row r="14" spans="2:13">
      <c r="B14" s="6" t="n">
        <v>44344</v>
      </c>
      <c r="D14" s="7" t="n">
        <v>409.129999999999995</v>
      </c>
      <c r="E14" s="7"/>
      <c r="G14" s="1" t="n">
        <v>1606.52999999999997</v>
      </c>
      <c r="H14" s="13">
        <f>IF(G13+D14-E14=G14,1,0)</f>
        <v>1</v>
      </c>
      <c r="I14" t="s">
        <v>13</v>
      </c>
      <c r="M14" s="1"/>
    </row>
    <row r="15" spans="2:13">
      <c r="B15" s="6" t="n">
        <v>44351</v>
      </c>
      <c r="D15" s="7"/>
      <c r="E15" s="7" t="n">
        <v>100</v>
      </c>
      <c r="G15" s="1" t="n">
        <v>1506.52999999999997</v>
      </c>
      <c r="H15" s="13">
        <f>IF(G14+D15-E15=G15,1,0)</f>
        <v>1</v>
      </c>
      <c r="I15" t="s">
        <v>7</v>
      </c>
      <c r="M15" s="1"/>
    </row>
    <row r="16" spans="2:13">
      <c r="B16" s="6" t="n">
        <v>44356</v>
      </c>
      <c r="D16" s="7" t="n">
        <v>34</v>
      </c>
      <c r="E16" s="7"/>
      <c r="G16" s="1" t="n">
        <v>1540.52999999999997</v>
      </c>
      <c r="H16" s="13">
        <f>IF(G15+D16-E16=G16,1,0)</f>
        <v>1</v>
      </c>
      <c r="I16" t="s">
        <v>14</v>
      </c>
      <c r="M16" s="1"/>
    </row>
    <row r="17" spans="2:13">
      <c r="B17" s="6" t="n">
        <v>44357</v>
      </c>
      <c r="D17" s="7"/>
      <c r="E17" s="16" t="n">
        <v>150</v>
      </c>
      <c r="G17" s="1" t="n">
        <v>1390.52999999999997</v>
      </c>
      <c r="H17" s="13">
        <f>IF(G16+D17-E17=G17,1,0)</f>
        <v>1</v>
      </c>
      <c r="I17" t="s">
        <v>7</v>
      </c>
      <c r="M17" s="1"/>
    </row>
    <row r="18" spans="2:13">
      <c r="B18" s="6" t="n">
        <v>44362</v>
      </c>
      <c r="E18" s="7" t="n">
        <v>70</v>
      </c>
      <c r="G18" s="1" t="n">
        <v>1320.52999999999997</v>
      </c>
      <c r="H18" s="13">
        <f>IF(G17+D18-E18=G18,1,0)</f>
        <v>1</v>
      </c>
      <c r="I18" t="s">
        <v>15</v>
      </c>
      <c r="M18" s="1"/>
    </row>
    <row r="19" spans="2:13">
      <c r="B19" s="6" t="n">
        <v>44368</v>
      </c>
      <c r="E19" s="7" t="n">
        <v>45.7000000000000028</v>
      </c>
      <c r="G19" s="1" t="n">
        <v>1274.82999999999993</v>
      </c>
      <c r="H19" s="13">
        <f>IF(G18+D19-E19=G19,1,0)</f>
        <v>1</v>
      </c>
      <c r="I19" t="s">
        <v>12</v>
      </c>
      <c r="M19" s="1"/>
    </row>
    <row r="20" spans="2:13">
      <c r="B20" s="6" t="n">
        <v>44370</v>
      </c>
      <c r="D20" s="7"/>
      <c r="E20" s="7" t="n">
        <v>100</v>
      </c>
      <c r="G20" s="1" t="n">
        <v>1174.82999999999993</v>
      </c>
      <c r="H20" s="13">
        <f>IF(G19+D20-E20=G20,1,0)</f>
        <v>1</v>
      </c>
      <c r="I20" t="s">
        <v>7</v>
      </c>
      <c r="M20" s="1"/>
    </row>
    <row r="21" spans="2:13">
      <c r="B21" s="6" t="n">
        <v>44376</v>
      </c>
      <c r="D21" s="7"/>
      <c r="E21" s="7" t="n">
        <v>100</v>
      </c>
      <c r="G21" s="1" t="n">
        <v>1074.82999999999993</v>
      </c>
      <c r="H21" s="13">
        <f>IF(G20+D21-E21=G21,1,0)</f>
        <v>1</v>
      </c>
      <c r="I21" t="s">
        <v>16</v>
      </c>
      <c r="M21" s="1"/>
    </row>
    <row r="22" spans="2:13">
      <c r="B22" s="6" t="n">
        <v>44379</v>
      </c>
      <c r="D22" s="7"/>
      <c r="E22" s="7" t="n">
        <v>20</v>
      </c>
      <c r="G22" s="1" t="n">
        <v>1054.82999999999993</v>
      </c>
      <c r="H22" s="13">
        <f>IF(G21+D22-E22=G22,1,0)</f>
        <v>1</v>
      </c>
      <c r="I22" t="s">
        <v>17</v>
      </c>
      <c r="M22" s="1"/>
    </row>
    <row r="23" spans="2:9">
      <c r="B23" s="6" t="n">
        <v>44385</v>
      </c>
      <c r="D23" s="7"/>
      <c r="E23" s="7" t="n">
        <v>150</v>
      </c>
      <c r="G23" t="n">
        <v>904.830000000000041</v>
      </c>
      <c r="H23" s="13">
        <f>IF(G22+D23-E23=G23,1,0)</f>
        <v>1</v>
      </c>
      <c r="I23" t="s">
        <v>18</v>
      </c>
    </row>
    <row r="24" spans="2:9">
      <c r="B24" s="6" t="n">
        <v>44389</v>
      </c>
      <c r="D24" s="7"/>
      <c r="E24" s="7" t="n">
        <v>100</v>
      </c>
      <c r="G24" t="n">
        <v>804.830000000000041</v>
      </c>
      <c r="H24" s="13">
        <f>IF(G23+D24-E24=G24,1,0)</f>
        <v>1</v>
      </c>
      <c r="I24" t="s">
        <v>19</v>
      </c>
    </row>
    <row r="25" spans="2:9">
      <c r="B25" s="6" t="n">
        <v>44392</v>
      </c>
      <c r="D25" s="7" t="n">
        <v>409.129999999999995</v>
      </c>
      <c r="E25" s="7"/>
      <c r="G25" t="n">
        <v>1213.96000000000004</v>
      </c>
      <c r="H25" s="13">
        <f>IF(G24+D25-E25=G25,1,0)</f>
        <v>1</v>
      </c>
      <c r="I25" t="s">
        <v>20</v>
      </c>
    </row>
    <row r="26" spans="2:9">
      <c r="B26" s="6" t="n">
        <v>44392</v>
      </c>
      <c r="D26" s="7"/>
      <c r="E26" s="7" t="n">
        <v>15</v>
      </c>
      <c r="G26" t="n">
        <v>1198.96000000000004</v>
      </c>
      <c r="H26" s="13">
        <f>IF(G25+D26-E26=G26,1,0)</f>
        <v>1</v>
      </c>
      <c r="I26" t="s">
        <v>21</v>
      </c>
    </row>
    <row r="27" spans="2:9">
      <c r="B27" s="6" t="n">
        <v>44396</v>
      </c>
      <c r="D27" s="7"/>
      <c r="E27" s="7" t="n">
        <v>100</v>
      </c>
      <c r="G27" t="n">
        <v>1098.96000000000004</v>
      </c>
      <c r="H27" s="13">
        <f>IF(G26+D27-E27=G27,1,0)</f>
        <v>1</v>
      </c>
      <c r="I27" t="s">
        <v>22</v>
      </c>
    </row>
    <row r="28" spans="2:9">
      <c r="B28" s="6" t="n">
        <v>44397</v>
      </c>
      <c r="D28" s="7"/>
      <c r="E28" s="7" t="n">
        <v>45.7000000000000028</v>
      </c>
      <c r="G28" t="n">
        <v>1053.26000000000022</v>
      </c>
      <c r="H28" s="13">
        <f>IF(G27+D28-E28=G28,1,0)</f>
        <v>1</v>
      </c>
      <c r="I28" t="s">
        <v>12</v>
      </c>
    </row>
    <row r="29" spans="2:9">
      <c r="B29" s="6" t="n">
        <v>44406</v>
      </c>
      <c r="D29" s="7" t="n">
        <v>409.129999999999995</v>
      </c>
      <c r="E29" s="7"/>
      <c r="G29" t="n">
        <v>1462.3900000000001</v>
      </c>
      <c r="H29" s="13">
        <f>IF(G28+D29-E29=G29,1,0)</f>
        <v>1</v>
      </c>
      <c r="I29" t="s">
        <v>23</v>
      </c>
    </row>
    <row r="30" spans="2:9">
      <c r="B30" s="6" t="n">
        <v>44406</v>
      </c>
      <c r="E30" s="7" t="n">
        <v>50</v>
      </c>
      <c r="G30" t="n">
        <v>1412.3900000000001</v>
      </c>
      <c r="H30" s="13">
        <f>IF(G29+D30-E30=G30,1,0)</f>
        <v>1</v>
      </c>
      <c r="I30" t="s">
        <v>7</v>
      </c>
    </row>
    <row r="31" spans="2:9">
      <c r="B31" s="6" t="n">
        <v>44410</v>
      </c>
      <c r="E31" s="7" t="n">
        <v>50</v>
      </c>
      <c r="G31" t="n">
        <v>1362.3900000000001</v>
      </c>
      <c r="H31" s="13">
        <f>IF(G30+D31-E31=G31,1,0)</f>
        <v>1</v>
      </c>
      <c r="I31" t="s">
        <v>7</v>
      </c>
    </row>
    <row r="32" spans="2:9">
      <c r="B32" s="6" t="n">
        <v>44414</v>
      </c>
      <c r="D32" s="7"/>
      <c r="E32" s="7" t="n">
        <v>100</v>
      </c>
      <c r="G32" t="n">
        <v>1262.3900000000001</v>
      </c>
      <c r="H32" s="13">
        <f>IF(G31+D32-E32=G32,1,0)</f>
        <v>1</v>
      </c>
      <c r="I32" t="s">
        <v>7</v>
      </c>
    </row>
    <row r="33" spans="2:9">
      <c r="B33" s="6" t="n">
        <v>44420</v>
      </c>
      <c r="D33" s="7"/>
      <c r="E33" s="7" t="n">
        <v>150</v>
      </c>
      <c r="G33" t="n">
        <v>1112.3900000000001</v>
      </c>
      <c r="H33" s="13">
        <f>IF(G32+D33-E33=G33,1,0)</f>
        <v>1</v>
      </c>
      <c r="I33" t="s">
        <v>7</v>
      </c>
    </row>
    <row r="34" spans="2:9">
      <c r="B34" s="6" t="n">
        <v>44427</v>
      </c>
      <c r="D34" s="7"/>
      <c r="E34" s="7" t="n">
        <v>45.7000000000000028</v>
      </c>
      <c r="G34" t="n">
        <v>1066.69000000000005</v>
      </c>
      <c r="H34" s="13">
        <f>IF(G33+D34-E34=G34,1,0)</f>
        <v>1</v>
      </c>
      <c r="I34" t="s">
        <v>12</v>
      </c>
    </row>
    <row r="35" spans="2:9">
      <c r="B35" s="6" t="n">
        <v>44437</v>
      </c>
      <c r="D35" s="7"/>
      <c r="E35" s="7" t="n">
        <v>70</v>
      </c>
      <c r="G35" t="n">
        <v>996.690000000000055</v>
      </c>
      <c r="H35" s="13">
        <f>IF(G34+D35-E35=G35,1,0)</f>
        <v>1</v>
      </c>
      <c r="I35" t="s">
        <v>24</v>
      </c>
    </row>
    <row r="36" spans="2:9">
      <c r="B36" s="6" t="n">
        <v>44438</v>
      </c>
      <c r="D36" s="7" t="n">
        <v>409.129999999999995</v>
      </c>
      <c r="E36" s="7"/>
      <c r="G36" t="n">
        <v>1405.81999999999994</v>
      </c>
      <c r="H36" s="13">
        <f>IF(G35+D36-E36=G36,1,0)</f>
        <v>1</v>
      </c>
      <c r="I36" t="s">
        <v>25</v>
      </c>
    </row>
    <row r="37" spans="2:9">
      <c r="B37" s="6" t="n">
        <v>44443</v>
      </c>
      <c r="D37" s="7"/>
      <c r="E37" s="7" t="n">
        <v>50</v>
      </c>
      <c r="G37" t="n">
        <v>1355.81999999999994</v>
      </c>
      <c r="H37" s="13">
        <f>IF(G36+D37-E37=G37,1,0)</f>
        <v>1</v>
      </c>
      <c r="I37" t="s">
        <v>7</v>
      </c>
    </row>
    <row r="38" spans="2:9">
      <c r="B38" s="6" t="n">
        <v>44454</v>
      </c>
      <c r="D38" s="7"/>
      <c r="E38" s="7" t="n">
        <v>100</v>
      </c>
      <c r="G38" t="n">
        <v>1255.81999999999994</v>
      </c>
      <c r="H38" s="13">
        <f>IF(G37+D38-E38=G38,1,0)</f>
        <v>1</v>
      </c>
      <c r="I38" t="s">
        <v>26</v>
      </c>
    </row>
    <row r="39" spans="2:9">
      <c r="B39" s="6" t="n">
        <v>44456</v>
      </c>
      <c r="D39" s="7"/>
      <c r="E39" s="7" t="n">
        <v>30</v>
      </c>
      <c r="G39" t="n">
        <v>1225.81999999999994</v>
      </c>
      <c r="H39" s="13">
        <f>IF(G38+D39-E39=G39,1,0)</f>
        <v>1</v>
      </c>
      <c r="I39" t="s">
        <v>27</v>
      </c>
    </row>
    <row r="40" spans="2:9">
      <c r="B40" s="6" t="n">
        <v>44459</v>
      </c>
      <c r="D40" s="7"/>
      <c r="E40" s="7" t="n">
        <v>45.7000000000000028</v>
      </c>
      <c r="G40" t="n">
        <v>1180.11999999999989</v>
      </c>
      <c r="H40" s="13">
        <f>IF(G39+D40-E40=G40,1,0)</f>
        <v>1</v>
      </c>
      <c r="I40" t="s">
        <v>12</v>
      </c>
    </row>
    <row r="41" spans="2:9">
      <c r="B41" s="6" t="n">
        <v>44462</v>
      </c>
      <c r="D41" s="7"/>
      <c r="E41" s="7" t="n">
        <v>105</v>
      </c>
      <c r="G41" t="n">
        <v>1075.11999999999989</v>
      </c>
      <c r="H41" s="13">
        <f>IF(G40+D41-E41=G41,1,0)</f>
        <v>1</v>
      </c>
      <c r="I41" t="s">
        <v>28</v>
      </c>
    </row>
    <row r="42" spans="2:9">
      <c r="B42" s="6" t="n">
        <v>44469</v>
      </c>
      <c r="D42" s="7" t="n">
        <v>409.129999999999995</v>
      </c>
      <c r="E42" s="7"/>
      <c r="G42" t="n">
        <v>1484.25</v>
      </c>
      <c r="H42" s="13">
        <f>IF(G41+D42-E42=G42,1,0)</f>
        <v>1</v>
      </c>
      <c r="I42" t="s">
        <v>29</v>
      </c>
    </row>
    <row r="43" spans="2:9">
      <c r="B43" s="6" t="n">
        <v>44469</v>
      </c>
      <c r="D43" s="7"/>
      <c r="E43" s="7" t="n">
        <v>100</v>
      </c>
      <c r="G43" t="n">
        <v>1384.25</v>
      </c>
      <c r="H43" s="13">
        <f>IF(G42+D43-E43=G43,1,0)</f>
        <v>1</v>
      </c>
      <c r="I43" t="s">
        <v>30</v>
      </c>
    </row>
    <row r="44" spans="1:9">
      <c r="A44" s="13" t="e">
        <f>IF(#REF!+#REF!-#REF!=#REF!,1,0)</f>
        <v>#REF!</v>
      </c>
      <c r="B44" s="6" t="n">
        <v>44481</v>
      </c>
      <c r="E44" s="7" t="n">
        <v>50</v>
      </c>
      <c r="G44" t="n">
        <v>1334.25</v>
      </c>
      <c r="H44" s="13">
        <f>IF(G43+D44-E44=G44,1,0)</f>
        <v>1</v>
      </c>
      <c r="I44" t="s">
        <v>31</v>
      </c>
    </row>
    <row r="45" spans="1:9" s="15" customFormat="1">
      <c r="A45" s="17"/>
      <c r="B45" s="14" t="n">
        <v>44483</v>
      </c>
      <c r="E45" s="18" t="n">
        <v>50</v>
      </c>
      <c r="G45" s="15" t="n">
        <v>1284.25</v>
      </c>
      <c r="H45" s="17">
        <f>IF(G44+D45-E45=G45,1,0)</f>
        <v>1</v>
      </c>
      <c r="I45" t="s">
        <v>32</v>
      </c>
    </row>
    <row r="46" spans="1:9" s="15" customFormat="1">
      <c r="A46" s="17"/>
      <c r="B46" s="14" t="n">
        <v>44488</v>
      </c>
      <c r="D46" s="18" t="n">
        <v>488</v>
      </c>
      <c r="E46"/>
      <c r="G46" s="15" t="n">
        <v>1772.25</v>
      </c>
      <c r="H46" s="17">
        <f>IF(G45+D46-E46=G46,1,0)</f>
        <v>1</v>
      </c>
      <c r="I46" t="s">
        <v>33</v>
      </c>
    </row>
    <row r="47" spans="1:9">
      <c r="A47" s="13"/>
      <c r="B47" s="6" t="n">
        <v>44489</v>
      </c>
      <c r="D47" s="7"/>
      <c r="E47" s="7" t="n">
        <v>45.7000000000000028</v>
      </c>
      <c r="G47" t="n">
        <v>1726.54999999999995</v>
      </c>
      <c r="H47" s="17">
        <f>IF(G46+D47-E47=G47,1,0)</f>
        <v>1</v>
      </c>
      <c r="I47" t="s">
        <v>12</v>
      </c>
    </row>
    <row r="48" spans="2:13" ht="13.45" customHeight="1">
      <c r="B48" s="6" t="n">
        <v>44490</v>
      </c>
      <c r="D48" s="7"/>
      <c r="E48" s="7" t="n">
        <v>170</v>
      </c>
      <c r="G48" t="n">
        <v>1556.54999999999995</v>
      </c>
      <c r="H48" s="13">
        <f>IF(G47+D48-E48=G48,1,0)</f>
        <v>1</v>
      </c>
      <c r="I48" t="s">
        <v>34</v>
      </c>
      <c r="L48" t="s">
        <v>35</v>
      </c>
      <c r="M48" t="s">
        <v>36</v>
      </c>
    </row>
    <row r="49" spans="2:9" ht="13.45" customHeight="1">
      <c r="B49" s="6" t="n">
        <v>44496</v>
      </c>
      <c r="D49" s="7"/>
      <c r="E49" s="7" t="n">
        <v>100</v>
      </c>
      <c r="G49" t="n">
        <v>1456.54999999999995</v>
      </c>
      <c r="H49" s="13">
        <f>IF(G48+D49-E49=G49,1,0)</f>
        <v>1</v>
      </c>
      <c r="I49" t="s">
        <v>37</v>
      </c>
    </row>
    <row r="50" spans="2:9" ht="13.45" customHeight="1">
      <c r="B50" s="6" t="n">
        <v>44499</v>
      </c>
      <c r="D50" s="7" t="n">
        <v>409.129999999999995</v>
      </c>
      <c r="E50" s="7"/>
      <c r="G50" t="n">
        <v>1865.68000000000006</v>
      </c>
      <c r="H50" s="13">
        <f>IF(G49+D50-E50=G50,1,0)</f>
        <v>1</v>
      </c>
      <c r="I50" t="s">
        <v>38</v>
      </c>
    </row>
    <row r="51" spans="2:9" ht="13.45" customHeight="1">
      <c r="B51" s="6" t="n">
        <v>44504</v>
      </c>
      <c r="D51" s="7"/>
      <c r="E51" s="7" t="n">
        <v>100</v>
      </c>
      <c r="G51" t="n">
        <v>1765.68000000000006</v>
      </c>
      <c r="H51" s="13">
        <f>IF(G50+D51-E51=G51,1,0)</f>
        <v>1</v>
      </c>
      <c r="I51" t="s">
        <v>37</v>
      </c>
    </row>
    <row r="52" spans="2:9" ht="13.45" customHeight="1">
      <c r="B52" s="6" t="n">
        <v>44512</v>
      </c>
      <c r="D52" s="7"/>
      <c r="E52" s="7" t="n">
        <v>100</v>
      </c>
      <c r="G52" t="n">
        <v>1665.68000000000006</v>
      </c>
      <c r="H52" s="13">
        <f>IF(G51+D52-E52=G52,1,0)</f>
        <v>1</v>
      </c>
      <c r="I52" t="s">
        <v>39</v>
      </c>
    </row>
    <row r="53" spans="2:9" ht="13.45" customHeight="1">
      <c r="B53" s="6" t="n">
        <v>44519</v>
      </c>
      <c r="D53" s="7"/>
      <c r="E53" s="7" t="n">
        <v>50</v>
      </c>
      <c r="G53" t="n">
        <v>1615.68000000000006</v>
      </c>
      <c r="H53" s="13">
        <f>IF(G52+D53-E53=G53,1,0)</f>
        <v>1</v>
      </c>
      <c r="I53" t="s">
        <v>31</v>
      </c>
    </row>
    <row r="54" spans="1:9">
      <c r="A54" s="13"/>
      <c r="B54" s="6" t="n">
        <v>44519</v>
      </c>
      <c r="D54" s="7"/>
      <c r="E54" s="7" t="n">
        <v>45.7000000000000028</v>
      </c>
      <c r="G54" t="n">
        <v>1569.98000000000002</v>
      </c>
      <c r="H54" s="17">
        <f>IF(G53+D54-E54=G54,1,0)</f>
        <v>1</v>
      </c>
      <c r="I54" t="s">
        <v>12</v>
      </c>
    </row>
    <row r="55" spans="2:9" ht="13.45" customHeight="1">
      <c r="B55" s="6" t="n">
        <v>44522</v>
      </c>
      <c r="D55" s="7"/>
      <c r="E55" s="7" t="n">
        <v>50</v>
      </c>
      <c r="G55" t="n">
        <v>1519.98000000000002</v>
      </c>
      <c r="H55" s="17">
        <f>IF(G54+D55-E55=G55,1,0)</f>
        <v>1</v>
      </c>
      <c r="I55" t="s">
        <v>40</v>
      </c>
    </row>
    <row r="56" spans="2:9" ht="13.45" customHeight="1">
      <c r="B56" s="6" t="n">
        <v>44522</v>
      </c>
      <c r="D56" s="7"/>
      <c r="E56" s="7" t="n">
        <v>8</v>
      </c>
      <c r="G56" t="n">
        <v>1511.98000000000002</v>
      </c>
      <c r="H56" s="13">
        <f>IF(G55+D56-E56=G56,1,0)</f>
        <v>1</v>
      </c>
      <c r="I56" t="s">
        <v>41</v>
      </c>
    </row>
    <row r="57" spans="2:9" ht="13.45" customHeight="1">
      <c r="B57" s="6" t="n">
        <v>44522</v>
      </c>
      <c r="D57" s="7"/>
      <c r="E57" s="7" t="n">
        <v>105</v>
      </c>
      <c r="G57" t="n">
        <v>1406.98000000000002</v>
      </c>
      <c r="H57" s="13">
        <f>IF(G56+D57-E57=G57,1,0)</f>
        <v>1</v>
      </c>
      <c r="I57" t="s">
        <v>42</v>
      </c>
    </row>
    <row r="58" spans="2:9" ht="13.45" customHeight="1">
      <c r="B58" s="6" t="n">
        <v>44525</v>
      </c>
      <c r="D58" s="7"/>
      <c r="E58" s="7" t="n">
        <v>100</v>
      </c>
      <c r="G58" t="n">
        <v>1306.98000000000002</v>
      </c>
      <c r="H58" s="13">
        <f>IF(G57+D58-E58=G58,1,0)</f>
        <v>1</v>
      </c>
      <c r="I58" t="s">
        <v>43</v>
      </c>
    </row>
    <row r="59" spans="2:9" ht="13.45" customHeight="1">
      <c r="B59" s="6" t="n">
        <v>44529</v>
      </c>
      <c r="D59" s="7" t="n">
        <v>409.129999999999995</v>
      </c>
      <c r="E59" s="7"/>
      <c r="G59" t="n">
        <v>1716.1099999999999</v>
      </c>
      <c r="H59" s="13">
        <f>IF(G58+D59-E59=G59,1,0)</f>
        <v>1</v>
      </c>
      <c r="I59" t="s">
        <v>44</v>
      </c>
    </row>
    <row r="60" spans="2:9" ht="13.45" customHeight="1">
      <c r="B60" s="6" t="n">
        <v>44533</v>
      </c>
      <c r="D60" s="7"/>
      <c r="E60" s="7" t="n">
        <v>96</v>
      </c>
      <c r="G60" t="n">
        <v>1620.1099999999999</v>
      </c>
      <c r="H60" s="13">
        <f>IF(G59+D60-E60=G60,1,0)</f>
        <v>1</v>
      </c>
      <c r="I60" t="s">
        <v>45</v>
      </c>
    </row>
    <row r="61" spans="2:9" ht="13.45" customHeight="1">
      <c r="B61" s="6" t="n">
        <v>44536</v>
      </c>
      <c r="D61" s="7"/>
      <c r="E61" s="7" t="n">
        <v>10</v>
      </c>
      <c r="G61" t="n">
        <v>1610.1099999999999</v>
      </c>
      <c r="H61" s="13">
        <f>IF(G60+D61-E61=G61,1,0)</f>
        <v>1</v>
      </c>
      <c r="I61" t="s">
        <v>46</v>
      </c>
    </row>
    <row r="62" spans="2:9" ht="13.45" customHeight="1">
      <c r="B62" s="6" t="n">
        <v>44540</v>
      </c>
      <c r="D62" s="7"/>
      <c r="E62" s="7" t="n">
        <v>70</v>
      </c>
      <c r="G62" t="n">
        <v>1540.1099999999999</v>
      </c>
      <c r="H62" s="13">
        <f>IF(G61+D62-E62=G62,1,0)</f>
        <v>1</v>
      </c>
      <c r="I62" t="s">
        <v>47</v>
      </c>
    </row>
    <row r="63" spans="2:9" ht="13.45" customHeight="1">
      <c r="B63" s="6" t="n">
        <v>44545</v>
      </c>
      <c r="D63" s="7"/>
      <c r="E63" s="7" t="n">
        <v>60</v>
      </c>
      <c r="G63" t="n">
        <v>1480.1099999999999</v>
      </c>
      <c r="H63" s="13">
        <f>IF(G62+D63-E63=G63,1,0)</f>
        <v>1</v>
      </c>
      <c r="I63" t="s">
        <v>47</v>
      </c>
    </row>
    <row r="64" spans="2:9" ht="13.45" customHeight="1">
      <c r="B64" s="6" t="n">
        <v>44548</v>
      </c>
      <c r="D64" s="7"/>
      <c r="E64" s="7" t="n">
        <v>50</v>
      </c>
      <c r="G64" t="n">
        <v>1430.1099999999999</v>
      </c>
      <c r="H64" s="13">
        <f>IF(G63+D64-E64=G64,1,0)</f>
        <v>1</v>
      </c>
      <c r="I64" t="s">
        <v>48</v>
      </c>
    </row>
    <row r="65" spans="2:9" ht="13.45" customHeight="1">
      <c r="B65" s="6" t="n">
        <v>44551</v>
      </c>
      <c r="D65" s="7"/>
      <c r="E65" s="7" t="n">
        <v>45.7000000000000028</v>
      </c>
      <c r="G65" t="n">
        <v>1384.41000000000008</v>
      </c>
      <c r="H65" s="13">
        <f>IF(G64+D65-E65=G65,1,0)</f>
        <v>1</v>
      </c>
      <c r="I65" t="s">
        <v>12</v>
      </c>
    </row>
    <row r="66" spans="2:9" ht="13.45" customHeight="1">
      <c r="B66" s="6" t="n">
        <v>44553</v>
      </c>
      <c r="D66" s="7"/>
      <c r="E66" s="7" t="n">
        <v>70</v>
      </c>
      <c r="G66" t="n">
        <v>1314.41000000000008</v>
      </c>
      <c r="H66" s="13">
        <f>IF(G65+D66-E66=G66,1,0)</f>
        <v>1</v>
      </c>
      <c r="I66" t="s">
        <v>47</v>
      </c>
    </row>
    <row r="67" spans="2:9" ht="13.45" customHeight="1">
      <c r="B67" s="6" t="n">
        <v>44559</v>
      </c>
      <c r="D67" s="7" t="n">
        <v>412.129999999999995</v>
      </c>
      <c r="E67" s="7"/>
      <c r="G67" t="n">
        <v>1726.53999999999996</v>
      </c>
      <c r="H67" s="13">
        <f>IF(G66+D67-E67=G67,1,0)</f>
        <v>1</v>
      </c>
      <c r="I67" t="s">
        <v>49</v>
      </c>
    </row>
    <row r="68" spans="2:9" ht="13.45" customHeight="1">
      <c r="B68" s="6" t="n">
        <v>44568</v>
      </c>
      <c r="D68" s="7"/>
      <c r="E68" s="7" t="n">
        <v>102</v>
      </c>
      <c r="G68" t="n">
        <v>1624.53999999999996</v>
      </c>
      <c r="H68" s="13">
        <f>IF(G67+D68-E68=G68,1,0)</f>
        <v>1</v>
      </c>
      <c r="I68" t="s">
        <v>50</v>
      </c>
    </row>
    <row r="69" spans="2:9" ht="13.45" customHeight="1">
      <c r="B69" s="6" t="n">
        <v>44571</v>
      </c>
      <c r="D69" s="7"/>
      <c r="E69" s="7" t="n">
        <v>20</v>
      </c>
      <c r="G69" t="n">
        <v>1604.53999999999996</v>
      </c>
      <c r="H69" s="13">
        <f>IF(G68+D69-E69=G69,1,0)</f>
        <v>1</v>
      </c>
      <c r="I69" t="s">
        <v>51</v>
      </c>
    </row>
    <row r="70" spans="2:9" ht="13.45" customHeight="1">
      <c r="B70" s="6" t="n">
        <v>44575</v>
      </c>
      <c r="D70" s="7"/>
      <c r="E70" s="7" t="n">
        <v>70</v>
      </c>
      <c r="G70" t="n">
        <v>1534.53999999999996</v>
      </c>
      <c r="H70" s="13">
        <f>IF(G69+D70-E70=G70,1,0)</f>
        <v>1</v>
      </c>
      <c r="I70" t="s">
        <v>52</v>
      </c>
    </row>
    <row r="71" spans="2:9" ht="13.45" customHeight="1">
      <c r="B71" s="6" t="n">
        <v>44580</v>
      </c>
      <c r="D71" s="7"/>
      <c r="E71" s="7" t="n">
        <v>47.1000000000000014</v>
      </c>
      <c r="G71" t="n">
        <v>1487.44000000000005</v>
      </c>
      <c r="H71" s="13">
        <f>IF(G70+D71-E71=G71,1,0)</f>
        <v>1</v>
      </c>
      <c r="I71" t="s">
        <v>12</v>
      </c>
    </row>
    <row r="72" spans="2:9" ht="13.45" customHeight="1">
      <c r="B72" s="6" t="n">
        <v>44582</v>
      </c>
      <c r="D72" s="7"/>
      <c r="E72" s="7" t="n">
        <v>100</v>
      </c>
      <c r="G72" t="n">
        <v>1387.44000000000005</v>
      </c>
      <c r="H72" s="13">
        <f>IF(G71+D72-E72=G72,1,0)</f>
        <v>1</v>
      </c>
      <c r="I72" t="s">
        <v>53</v>
      </c>
    </row>
    <row r="73" spans="2:9" ht="13.45" customHeight="1">
      <c r="B73" s="6" t="n">
        <v>44585</v>
      </c>
      <c r="D73" s="7"/>
      <c r="E73" s="7" t="n">
        <v>50</v>
      </c>
      <c r="G73" t="n">
        <v>1337.44000000000005</v>
      </c>
      <c r="H73" s="13">
        <f>IF(G72+D73-E73=G73,1,0)</f>
        <v>1</v>
      </c>
      <c r="I73" t="s">
        <v>54</v>
      </c>
    </row>
    <row r="74" spans="2:9" ht="13.45" customHeight="1">
      <c r="B74" s="6" t="n">
        <v>44586</v>
      </c>
      <c r="D74" s="7"/>
      <c r="E74" s="7" t="n">
        <v>107.760000000000005</v>
      </c>
      <c r="G74" t="n">
        <v>1229.68000000000006</v>
      </c>
      <c r="H74" s="13">
        <f>IF(G73+D74-E74=G74,1,0)</f>
        <v>1</v>
      </c>
      <c r="I74" t="s">
        <v>55</v>
      </c>
    </row>
    <row r="75" spans="2:9" ht="13.45" customHeight="1">
      <c r="B75" s="6" t="n">
        <v>44589</v>
      </c>
      <c r="D75" s="7" t="n">
        <v>412.129999999999995</v>
      </c>
      <c r="E75" s="7"/>
      <c r="G75" t="n">
        <v>1641.80999999999995</v>
      </c>
      <c r="H75" s="13">
        <f>IF(G74+D75-E75=G75,1,0)</f>
        <v>1</v>
      </c>
      <c r="I75" t="s">
        <v>56</v>
      </c>
    </row>
    <row r="76" spans="2:9" ht="13.45" customHeight="1">
      <c r="B76" s="6" t="n">
        <v>44600</v>
      </c>
      <c r="D76" s="7"/>
      <c r="E76" s="7" t="n">
        <v>100</v>
      </c>
      <c r="G76" t="n">
        <v>1541.80999999999995</v>
      </c>
      <c r="H76" s="13">
        <f>IF(G75+D76-E76=G76,1,0)</f>
        <v>1</v>
      </c>
      <c r="I76" t="s">
        <v>53</v>
      </c>
    </row>
    <row r="77" spans="2:9" ht="13.45" customHeight="1">
      <c r="B77" s="6" t="n">
        <v>44610</v>
      </c>
      <c r="D77" s="7"/>
      <c r="E77" s="7" t="n">
        <v>100</v>
      </c>
      <c r="G77" t="n">
        <v>1441.80999999999995</v>
      </c>
      <c r="H77" s="13">
        <f>IF(G76+D77-E77=G77,1,0)</f>
        <v>1</v>
      </c>
      <c r="I77" t="s">
        <v>43</v>
      </c>
    </row>
    <row r="78" spans="2:9" ht="13.45" customHeight="1">
      <c r="B78" s="6" t="n">
        <v>44613</v>
      </c>
      <c r="D78" s="7"/>
      <c r="E78" s="7" t="n">
        <v>47.1000000000000014</v>
      </c>
      <c r="G78" t="n">
        <v>1394.71000000000004</v>
      </c>
      <c r="H78" s="13">
        <f>IF(G77+D78-E78=G78,1,0)</f>
        <v>1</v>
      </c>
      <c r="I78" t="s">
        <v>12</v>
      </c>
    </row>
    <row r="79" spans="2:9" ht="13.45" customHeight="1">
      <c r="B79" s="6" t="n">
        <v>44615</v>
      </c>
      <c r="D79" s="7"/>
      <c r="E79" s="7" t="n">
        <v>50</v>
      </c>
      <c r="G79" t="n">
        <v>1344.71000000000004</v>
      </c>
      <c r="H79" s="13">
        <f>IF(G78+D79-E79=G79,1,0)</f>
        <v>1</v>
      </c>
      <c r="I79" t="s">
        <v>54</v>
      </c>
    </row>
    <row r="80" spans="2:9" ht="13.45" customHeight="1">
      <c r="B80" s="6" t="n">
        <v>44617</v>
      </c>
      <c r="D80" s="7" t="n">
        <v>412.129999999999995</v>
      </c>
      <c r="E80" s="7"/>
      <c r="G80" t="n">
        <v>1756.83999999999992</v>
      </c>
      <c r="H80" s="13">
        <f>IF(G79+D80-E80=G80,1,0)</f>
        <v>1</v>
      </c>
      <c r="I80" t="s">
        <v>57</v>
      </c>
    </row>
    <row r="81" spans="2:9" ht="13.45" customHeight="1">
      <c r="B81" s="6" t="n">
        <v>44621</v>
      </c>
      <c r="D81" s="7"/>
      <c r="E81" s="7" t="n">
        <v>50</v>
      </c>
      <c r="G81" t="n">
        <v>1706.83999999999992</v>
      </c>
      <c r="H81" s="13">
        <f>IF(G80+D81-E81=G81,1,0)</f>
        <v>1</v>
      </c>
      <c r="I81" t="s">
        <v>54</v>
      </c>
    </row>
    <row r="82" spans="2:9" ht="13.45" customHeight="1">
      <c r="B82" s="6" t="n">
        <v>44621</v>
      </c>
      <c r="D82" s="7"/>
      <c r="E82" s="7" t="n">
        <v>11.9800000000000004</v>
      </c>
      <c r="G82" t="n">
        <v>1694.8599999999999</v>
      </c>
      <c r="H82" s="13">
        <f>IF(G81+D82-E82=G82,1,0)</f>
        <v>1</v>
      </c>
      <c r="I82" t="s">
        <v>58</v>
      </c>
    </row>
    <row r="83" spans="2:9" ht="13.45" customHeight="1">
      <c r="B83" s="6" t="n">
        <v>44623</v>
      </c>
      <c r="D83" s="7"/>
      <c r="E83" s="7" t="n">
        <v>30</v>
      </c>
      <c r="G83" t="n">
        <v>1664.8599999999999</v>
      </c>
      <c r="H83" s="13">
        <f>IF(G82+D83-E83=G83,1,0)</f>
        <v>1</v>
      </c>
      <c r="I83" t="s">
        <v>59</v>
      </c>
    </row>
    <row r="84" spans="2:9" ht="13.45" customHeight="1">
      <c r="B84" s="6" t="n">
        <v>44631</v>
      </c>
      <c r="D84" s="7"/>
      <c r="E84" s="7" t="n">
        <v>100</v>
      </c>
      <c r="G84" t="n">
        <v>1564.8599999999999</v>
      </c>
      <c r="H84" s="13">
        <f>IF(G83+D84-E84=G84,1,0)</f>
        <v>1</v>
      </c>
      <c r="I84" t="s">
        <v>43</v>
      </c>
    </row>
    <row r="85" spans="2:9" ht="13.45" customHeight="1">
      <c r="B85" s="6" t="n">
        <v>44634</v>
      </c>
      <c r="D85" s="7"/>
      <c r="E85" s="7" t="n">
        <v>20</v>
      </c>
      <c r="G85" t="n">
        <v>1544.8599999999999</v>
      </c>
      <c r="H85" s="13">
        <f>IF(G84+D85-E85=G85,1,0)</f>
        <v>1</v>
      </c>
      <c r="I85" t="s">
        <v>60</v>
      </c>
    </row>
    <row r="86" spans="2:9" ht="13.45" customHeight="1">
      <c r="B86" s="6" t="n">
        <v>44637</v>
      </c>
      <c r="D86" s="7"/>
      <c r="E86" s="7" t="n">
        <v>100</v>
      </c>
      <c r="G86" t="n">
        <v>1444.8599999999999</v>
      </c>
      <c r="H86" s="13">
        <f>IF(G85+D86-E86=G86,1,0)</f>
        <v>1</v>
      </c>
      <c r="I86" t="s">
        <v>43</v>
      </c>
    </row>
    <row r="87" spans="2:9" ht="13.45" customHeight="1">
      <c r="B87" s="6" t="n">
        <v>44641</v>
      </c>
      <c r="D87" s="7"/>
      <c r="E87" s="7" t="n">
        <v>47.1000000000000014</v>
      </c>
      <c r="G87" t="n">
        <v>1397.76000000000022</v>
      </c>
      <c r="H87" s="13">
        <f>IF(G86+D87-E87=G87,1,0)</f>
        <v>1</v>
      </c>
      <c r="I87" t="s">
        <v>12</v>
      </c>
    </row>
    <row r="88" spans="2:9" ht="13.45" customHeight="1">
      <c r="B88" s="6" t="n">
        <v>44644</v>
      </c>
      <c r="D88" s="7"/>
      <c r="E88" s="7" t="n">
        <v>100</v>
      </c>
      <c r="G88" t="n">
        <v>1297.76000000000022</v>
      </c>
      <c r="H88" s="13">
        <f>IF(G87+D88-E88=G88,1,0)</f>
        <v>1</v>
      </c>
      <c r="I88" t="s">
        <v>61</v>
      </c>
    </row>
    <row r="89" spans="2:9" ht="13.45" customHeight="1">
      <c r="B89" s="6" t="n">
        <v>44644</v>
      </c>
      <c r="D89" s="7" t="n">
        <v>412.129999999999995</v>
      </c>
      <c r="E89"/>
      <c r="G89" t="n">
        <v>1709.8900000000001</v>
      </c>
      <c r="H89" s="13">
        <f>IF(G88+D89-E89=G89,1,0)</f>
        <v>1</v>
      </c>
      <c r="I89" t="s">
        <v>57</v>
      </c>
    </row>
    <row r="90" spans="2:9" ht="13.45" customHeight="1">
      <c r="B90" s="6" t="n">
        <v>44652</v>
      </c>
      <c r="D90" s="7"/>
      <c r="E90" s="7" t="n">
        <v>108</v>
      </c>
      <c r="G90" t="n">
        <v>1601.8900000000001</v>
      </c>
      <c r="H90" s="13">
        <f>IF(G89+D90-E90=G90,1,0)</f>
        <v>1</v>
      </c>
      <c r="I90" t="s">
        <v>61</v>
      </c>
    </row>
    <row r="91" spans="2:8" ht="13.45" customHeight="1">
      <c r="B91"/>
      <c r="C91"/>
      <c r="D91"/>
      <c r="E91"/>
      <c r="F91"/>
      <c r="G91"/>
      <c r="H91"/>
    </row>
    <row r="92" spans="2:8" ht="13.45" customHeight="1">
      <c r="B92" s="6"/>
      <c r="D92" s="7"/>
      <c r="E92" s="7"/>
      <c r="H92" s="13"/>
    </row>
    <row r="93" spans="2:7">
      <c r="B93" s="23" t="s">
        <v>62</v>
      </c>
      <c r="C93" s="24"/>
      <c r="D93" s="24"/>
      <c r="E93" s="25" t="s">
        <v>63</v>
      </c>
      <c r="F93" s="24"/>
      <c r="G93" s="9" t="s">
        <v>64</v>
      </c>
    </row>
    <row r="94" spans="2:7">
      <c r="B94" s="26" t="s">
        <v>65</v>
      </c>
      <c r="D94" s="7"/>
      <c r="E94" s="7">
        <f>SUM(E15:E20)-34</f>
        <v>431.699999999999989</v>
      </c>
      <c r="G94" s="7">
        <f>409.13-E94</f>
        <v>-22.5699999999999932</v>
      </c>
    </row>
    <row r="95" spans="2:11">
      <c r="B95" s="26" t="s">
        <v>66</v>
      </c>
      <c r="D95" s="7"/>
      <c r="E95" s="7">
        <f>SUM(E21:E28)</f>
        <v>530.700000000000045</v>
      </c>
      <c r="G95" s="7">
        <f>409.13-E95</f>
        <v>-121.57000000000005</v>
      </c>
      <c r="K95" s="15"/>
    </row>
    <row r="96" spans="2:7">
      <c r="B96" s="26" t="s">
        <v>67</v>
      </c>
      <c r="D96" s="7"/>
      <c r="E96" s="7">
        <f>45.7+50+50+100+150</f>
        <v>395.699999999999989</v>
      </c>
      <c r="G96" s="7">
        <f>409.13-E96</f>
        <v>13.4300000000000068</v>
      </c>
    </row>
    <row r="97" spans="2:7">
      <c r="B97" s="26" t="s">
        <v>68</v>
      </c>
      <c r="D97" s="7"/>
      <c r="E97" s="7">
        <f>45.7+70+50+100+30+105</f>
        <v>400.699999999999989</v>
      </c>
      <c r="G97" s="7">
        <f>409.13-E97</f>
        <v>8.43000000000000682</v>
      </c>
    </row>
    <row r="98" spans="2:9">
      <c r="B98" s="26" t="s">
        <v>69</v>
      </c>
      <c r="D98" s="7"/>
      <c r="E98" s="7">
        <f>100+50+50+45.7+170+100</f>
        <v>515.700000000000045</v>
      </c>
      <c r="G98" s="7">
        <f>409.13+120-E98</f>
        <v>13.42999999999995</v>
      </c>
      <c r="I98" t="s">
        <v>70</v>
      </c>
    </row>
    <row r="99" spans="2:9">
      <c r="B99" s="26" t="s">
        <v>71</v>
      </c>
      <c r="D99" s="7"/>
      <c r="E99" s="7">
        <f>100+100+50+45.7+50+8+100</f>
        <v>453.699999999999989</v>
      </c>
      <c r="G99" s="7">
        <f>409.13+50-E99</f>
        <v>5.43000000000000682</v>
      </c>
      <c r="I99" t="s">
        <v>72</v>
      </c>
    </row>
    <row r="100" spans="1:7">
      <c r="A100" s="19"/>
      <c r="B100" s="26" t="s">
        <v>73</v>
      </c>
      <c r="D100" s="7"/>
      <c r="E100" s="7">
        <f>96+10+70+45.7+60+70</f>
        <v>351.699999999999989</v>
      </c>
      <c r="G100" s="7">
        <f>409.13-E100</f>
        <v>57.4300000000000068</v>
      </c>
    </row>
    <row r="101" spans="1:7">
      <c r="A101" s="19"/>
      <c r="B101" s="26" t="s">
        <v>74</v>
      </c>
      <c r="D101" s="7"/>
      <c r="E101" s="7">
        <f>47.1+102+20+70+100+50</f>
        <v>389.100000000000023</v>
      </c>
      <c r="G101" s="7">
        <f>412.13-E101</f>
        <v>23.0299999999999727</v>
      </c>
    </row>
    <row r="102" spans="1:7">
      <c r="A102" s="19"/>
      <c r="B102" s="26" t="s">
        <v>75</v>
      </c>
      <c r="D102" s="7"/>
      <c r="E102" s="7">
        <f>47.1+100+100+50</f>
        <v>297.100000000000023</v>
      </c>
      <c r="G102" s="7">
        <f>412.13-E102</f>
        <v>115.029999999999973</v>
      </c>
    </row>
    <row r="103" spans="1:7">
      <c r="A103" s="19"/>
      <c r="B103" s="26" t="s">
        <v>76</v>
      </c>
      <c r="D103" s="7"/>
      <c r="E103" s="7">
        <f>47.1+50+11.98+30+100+20+100+100</f>
        <v>459.079999999999984</v>
      </c>
      <c r="G103" s="7">
        <f>412.13-E103</f>
        <v>-46.9499999999999886</v>
      </c>
    </row>
    <row r="104" spans="1:7">
      <c r="A104" s="19"/>
      <c r="B104" s="26" t="s">
        <v>77</v>
      </c>
      <c r="D104" s="7"/>
      <c r="E104" s="7">
        <f>47.1+108</f>
        <v>155.099999999999994</v>
      </c>
      <c r="G104" s="7">
        <f>412.13-E104</f>
        <v>257.029999999999973</v>
      </c>
    </row>
    <row r="105" spans="2:9">
      <c r="B105" s="20" t="s">
        <v>78</v>
      </c>
      <c r="C105" s="21"/>
      <c r="D105" s="22"/>
      <c r="E105" s="22">
        <f>120+50+50</f>
        <v>220</v>
      </c>
      <c r="F105" s="21"/>
      <c r="G105" s="22">
        <f>488-E105</f>
        <v>268</v>
      </c>
      <c r="H105" s="21"/>
      <c r="I105" s="21" t="s">
        <v>79</v>
      </c>
    </row>
    <row r="106" spans="2:9">
      <c r="B106" s="20" t="s">
        <v>80</v>
      </c>
      <c r="C106" s="21"/>
      <c r="D106" s="22" t="s">
        <v>81</v>
      </c>
      <c r="E106" s="22" t="n">
        <v>105</v>
      </c>
      <c r="F106" s="21"/>
      <c r="G106" s="21"/>
      <c r="H106" s="21"/>
      <c r="I106" s="21" t="s">
        <v>82</v>
      </c>
    </row>
    <row r="107" spans="2:9">
      <c r="B107" s="20" t="s">
        <v>80</v>
      </c>
      <c r="C107" s="21"/>
      <c r="D107" s="22" t="s">
        <v>83</v>
      </c>
      <c r="E107" s="22" t="n">
        <v>107.760000000000005</v>
      </c>
      <c r="F107" s="21"/>
      <c r="G107" s="21"/>
      <c r="H107" s="21"/>
      <c r="I107" s="21" t="s">
        <v>84</v>
      </c>
    </row>
  </sheetData>
  <conditionalFormatting sqref="H90">
    <cfRule type="iconSet" priority="1">
      <iconSet iconSet="3Symbols2" showValue="0">
        <cfvo type="percent" val="0"/>
        <cfvo type="num" val="0"/>
        <cfvo type="num" val="1"/>
      </iconSet>
    </cfRule>
  </conditionalFormatting>
  <conditionalFormatting sqref="H89">
    <cfRule type="iconSet" priority="2">
      <iconSet iconSet="3Symbols2" showValue="0">
        <cfvo type="percent" val="0"/>
        <cfvo type="num" val="0"/>
        <cfvo type="num" val="1"/>
      </iconSet>
    </cfRule>
  </conditionalFormatting>
  <conditionalFormatting sqref="H88">
    <cfRule type="iconSet" priority="3">
      <iconSet iconSet="3Symbols2" showValue="0">
        <cfvo type="percent" val="0"/>
        <cfvo type="num" val="0"/>
        <cfvo type="num" val="1"/>
      </iconSet>
    </cfRule>
  </conditionalFormatting>
  <conditionalFormatting sqref="H87">
    <cfRule type="iconSet" priority="4">
      <iconSet iconSet="3Symbols2" showValue="0">
        <cfvo type="percent" val="0"/>
        <cfvo type="num" val="0"/>
        <cfvo type="num" val="1"/>
      </iconSet>
    </cfRule>
  </conditionalFormatting>
  <conditionalFormatting sqref="H86">
    <cfRule type="iconSet" priority="5">
      <iconSet iconSet="3Symbols2" showValue="0">
        <cfvo type="percent" val="0"/>
        <cfvo type="num" val="0"/>
        <cfvo type="num" val="1"/>
      </iconSet>
    </cfRule>
  </conditionalFormatting>
  <conditionalFormatting sqref="H85">
    <cfRule type="iconSet" priority="6">
      <iconSet iconSet="3Symbols2" showValue="0">
        <cfvo type="percent" val="0"/>
        <cfvo type="num" val="0"/>
        <cfvo type="num" val="1"/>
      </iconSet>
    </cfRule>
  </conditionalFormatting>
  <conditionalFormatting sqref="H84">
    <cfRule type="iconSet" priority="7">
      <iconSet iconSet="3Symbols2" showValue="0">
        <cfvo type="percent" val="0"/>
        <cfvo type="num" val="0"/>
        <cfvo type="num" val="1"/>
      </iconSet>
    </cfRule>
  </conditionalFormatting>
  <conditionalFormatting sqref="H83">
    <cfRule type="iconSet" priority="8">
      <iconSet iconSet="3Symbols2" showValue="0">
        <cfvo type="percent" val="0"/>
        <cfvo type="num" val="0"/>
        <cfvo type="num" val="1"/>
      </iconSet>
    </cfRule>
  </conditionalFormatting>
  <conditionalFormatting sqref="H82">
    <cfRule type="iconSet" priority="9">
      <iconSet iconSet="3Symbols2" showValue="0">
        <cfvo type="percent" val="0"/>
        <cfvo type="num" val="0"/>
        <cfvo type="num" val="1"/>
      </iconSet>
    </cfRule>
  </conditionalFormatting>
  <conditionalFormatting sqref="H81">
    <cfRule type="iconSet" priority="10">
      <iconSet iconSet="3Symbols2" showValue="0">
        <cfvo type="percent" val="0"/>
        <cfvo type="num" val="0"/>
        <cfvo type="num" val="1"/>
      </iconSet>
    </cfRule>
  </conditionalFormatting>
  <conditionalFormatting sqref="H80">
    <cfRule type="iconSet" priority="11">
      <iconSet iconSet="3Symbols2" showValue="0">
        <cfvo type="percent" val="0"/>
        <cfvo type="num" val="0"/>
        <cfvo type="num" val="1"/>
      </iconSet>
    </cfRule>
  </conditionalFormatting>
  <conditionalFormatting sqref="H79">
    <cfRule type="iconSet" priority="12">
      <iconSet iconSet="3Symbols2" showValue="0">
        <cfvo type="percent" val="0"/>
        <cfvo type="num" val="0"/>
        <cfvo type="num" val="1"/>
      </iconSet>
    </cfRule>
  </conditionalFormatting>
  <conditionalFormatting sqref="H78">
    <cfRule type="iconSet" priority="13">
      <iconSet iconSet="3Symbols2" showValue="0">
        <cfvo type="percent" val="0"/>
        <cfvo type="num" val="0"/>
        <cfvo type="num" val="1"/>
      </iconSet>
    </cfRule>
  </conditionalFormatting>
  <conditionalFormatting sqref="H77">
    <cfRule type="iconSet" priority="14">
      <iconSet iconSet="3Symbols2" showValue="0">
        <cfvo type="percent" val="0"/>
        <cfvo type="num" val="0"/>
        <cfvo type="num" val="1"/>
      </iconSet>
    </cfRule>
  </conditionalFormatting>
  <conditionalFormatting sqref="H76">
    <cfRule type="iconSet" priority="15">
      <iconSet iconSet="3Symbols2" showValue="0">
        <cfvo type="percent" val="0"/>
        <cfvo type="num" val="0"/>
        <cfvo type="num" val="1"/>
      </iconSet>
    </cfRule>
  </conditionalFormatting>
  <conditionalFormatting sqref="H75">
    <cfRule type="iconSet" priority="16">
      <iconSet iconSet="3Symbols2" showValue="0">
        <cfvo type="percent" val="0"/>
        <cfvo type="num" val="0"/>
        <cfvo type="num" val="1"/>
      </iconSet>
    </cfRule>
  </conditionalFormatting>
  <conditionalFormatting sqref="H74">
    <cfRule type="iconSet" priority="17">
      <iconSet iconSet="3Symbols2" showValue="0">
        <cfvo type="percent" val="0"/>
        <cfvo type="num" val="0"/>
        <cfvo type="num" val="1"/>
      </iconSet>
    </cfRule>
  </conditionalFormatting>
  <conditionalFormatting sqref="H73">
    <cfRule type="iconSet" priority="18">
      <iconSet iconSet="3Symbols2" showValue="0">
        <cfvo type="percent" val="0"/>
        <cfvo type="num" val="0"/>
        <cfvo type="num" val="1"/>
      </iconSet>
    </cfRule>
  </conditionalFormatting>
  <conditionalFormatting sqref="H72">
    <cfRule type="iconSet" priority="19">
      <iconSet iconSet="3Symbols2" showValue="0">
        <cfvo type="percent" val="0"/>
        <cfvo type="num" val="0"/>
        <cfvo type="num" val="1"/>
      </iconSet>
    </cfRule>
  </conditionalFormatting>
  <conditionalFormatting sqref="H71">
    <cfRule type="iconSet" priority="20">
      <iconSet iconSet="3Symbols2" showValue="0">
        <cfvo type="percent" val="0"/>
        <cfvo type="num" val="0"/>
        <cfvo type="num" val="1"/>
      </iconSet>
    </cfRule>
  </conditionalFormatting>
  <conditionalFormatting sqref="H70">
    <cfRule type="iconSet" priority="21">
      <iconSet iconSet="3Symbols2" showValue="0">
        <cfvo type="percent" val="0"/>
        <cfvo type="num" val="0"/>
        <cfvo type="num" val="1"/>
      </iconSet>
    </cfRule>
  </conditionalFormatting>
  <conditionalFormatting sqref="H69">
    <cfRule type="iconSet" priority="22">
      <iconSet iconSet="3Symbols2" showValue="0">
        <cfvo type="percent" val="0"/>
        <cfvo type="num" val="0"/>
        <cfvo type="num" val="1"/>
      </iconSet>
    </cfRule>
  </conditionalFormatting>
  <conditionalFormatting sqref="H68">
    <cfRule type="iconSet" priority="23">
      <iconSet iconSet="3Symbols2" showValue="0">
        <cfvo type="percent" val="0"/>
        <cfvo type="num" val="0"/>
        <cfvo type="num" val="1"/>
      </iconSet>
    </cfRule>
  </conditionalFormatting>
  <conditionalFormatting sqref="H67">
    <cfRule type="iconSet" priority="24">
      <iconSet iconSet="3Symbols2" showValue="0">
        <cfvo type="percent" val="0"/>
        <cfvo type="num" val="0"/>
        <cfvo type="num" val="1"/>
      </iconSet>
    </cfRule>
  </conditionalFormatting>
  <conditionalFormatting sqref="H66">
    <cfRule type="iconSet" priority="25">
      <iconSet iconSet="3Symbols2" showValue="0">
        <cfvo type="percent" val="0"/>
        <cfvo type="num" val="0"/>
        <cfvo type="num" val="1"/>
      </iconSet>
    </cfRule>
  </conditionalFormatting>
  <conditionalFormatting sqref="H65">
    <cfRule type="iconSet" priority="26">
      <iconSet iconSet="3Symbols2" showValue="0">
        <cfvo type="percent" val="0"/>
        <cfvo type="num" val="0"/>
        <cfvo type="num" val="1"/>
      </iconSet>
    </cfRule>
  </conditionalFormatting>
  <conditionalFormatting sqref="H64">
    <cfRule type="iconSet" priority="27">
      <iconSet iconSet="3Symbols2" showValue="0">
        <cfvo type="percent" val="0"/>
        <cfvo type="num" val="0"/>
        <cfvo type="num" val="1"/>
      </iconSet>
    </cfRule>
  </conditionalFormatting>
  <conditionalFormatting sqref="H63">
    <cfRule type="iconSet" priority="28">
      <iconSet iconSet="3Symbols2" showValue="0">
        <cfvo type="percent" val="0"/>
        <cfvo type="num" val="0"/>
        <cfvo type="num" val="1"/>
      </iconSet>
    </cfRule>
  </conditionalFormatting>
  <conditionalFormatting sqref="H62">
    <cfRule type="iconSet" priority="29">
      <iconSet iconSet="3Symbols2" showValue="0">
        <cfvo type="percent" val="0"/>
        <cfvo type="num" val="0"/>
        <cfvo type="num" val="1"/>
      </iconSet>
    </cfRule>
  </conditionalFormatting>
  <conditionalFormatting sqref="H61">
    <cfRule type="iconSet" priority="30">
      <iconSet iconSet="3Symbols2" showValue="0">
        <cfvo type="percent" val="0"/>
        <cfvo type="num" val="0"/>
        <cfvo type="num" val="1"/>
      </iconSet>
    </cfRule>
  </conditionalFormatting>
  <conditionalFormatting sqref="H60">
    <cfRule type="iconSet" priority="31">
      <iconSet iconSet="3Symbols2" showValue="0">
        <cfvo type="percent" val="0"/>
        <cfvo type="num" val="0"/>
        <cfvo type="num" val="1"/>
      </iconSet>
    </cfRule>
  </conditionalFormatting>
  <conditionalFormatting sqref="H59">
    <cfRule type="iconSet" priority="32">
      <iconSet iconSet="3Symbols2" showValue="0">
        <cfvo type="percent" val="0"/>
        <cfvo type="num" val="0"/>
        <cfvo type="num" val="1"/>
      </iconSet>
    </cfRule>
  </conditionalFormatting>
  <conditionalFormatting sqref="H55">
    <cfRule type="iconSet" priority="33">
      <iconSet iconSet="3Symbols2" showValue="0">
        <cfvo type="percent" val="0"/>
        <cfvo type="num" val="0"/>
        <cfvo type="num" val="1"/>
      </iconSet>
    </cfRule>
  </conditionalFormatting>
  <conditionalFormatting sqref="H54">
    <cfRule type="iconSet" priority="34">
      <iconSet iconSet="3Symbols2" showValue="0">
        <cfvo type="percent" val="0"/>
        <cfvo type="num" val="0"/>
        <cfvo type="num" val="1"/>
      </iconSet>
    </cfRule>
  </conditionalFormatting>
  <conditionalFormatting sqref="H58">
    <cfRule type="iconSet" priority="35">
      <iconSet iconSet="3Symbols2" showValue="0">
        <cfvo type="percent" val="0"/>
        <cfvo type="num" val="0"/>
        <cfvo type="num" val="1"/>
      </iconSet>
    </cfRule>
  </conditionalFormatting>
  <conditionalFormatting sqref="H57">
    <cfRule type="iconSet" priority="36">
      <iconSet iconSet="3Symbols2" showValue="0">
        <cfvo type="percent" val="0"/>
        <cfvo type="num" val="0"/>
        <cfvo type="num" val="1"/>
      </iconSet>
    </cfRule>
  </conditionalFormatting>
  <conditionalFormatting sqref="H56">
    <cfRule type="iconSet" priority="37">
      <iconSet iconSet="3Symbols2" showValue="0">
        <cfvo type="percent" val="0"/>
        <cfvo type="num" val="0"/>
        <cfvo type="num" val="1"/>
      </iconSet>
    </cfRule>
  </conditionalFormatting>
  <conditionalFormatting sqref="H53">
    <cfRule type="iconSet" priority="38">
      <iconSet iconSet="3Symbols2" showValue="0">
        <cfvo type="percent" val="0"/>
        <cfvo type="num" val="0"/>
        <cfvo type="num" val="1"/>
      </iconSet>
    </cfRule>
  </conditionalFormatting>
  <conditionalFormatting sqref="H52">
    <cfRule type="iconSet" priority="39">
      <iconSet iconSet="3Symbols2" showValue="0">
        <cfvo type="percent" val="0"/>
        <cfvo type="num" val="0"/>
        <cfvo type="num" val="1"/>
      </iconSet>
    </cfRule>
  </conditionalFormatting>
  <conditionalFormatting sqref="H51">
    <cfRule type="iconSet" priority="40">
      <iconSet iconSet="3Symbols2" showValue="0">
        <cfvo type="percent" val="0"/>
        <cfvo type="num" val="0"/>
        <cfvo type="num" val="1"/>
      </iconSet>
    </cfRule>
  </conditionalFormatting>
  <conditionalFormatting sqref="H50">
    <cfRule type="iconSet" priority="41">
      <iconSet iconSet="3Symbols2" showValue="0">
        <cfvo type="percent" val="0"/>
        <cfvo type="num" val="0"/>
        <cfvo type="num" val="1"/>
      </iconSet>
    </cfRule>
  </conditionalFormatting>
  <conditionalFormatting sqref="H49">
    <cfRule type="iconSet" priority="42">
      <iconSet iconSet="3Symbols2" showValue="0">
        <cfvo type="percent" val="0"/>
        <cfvo type="num" val="0"/>
        <cfvo type="num" val="1"/>
      </iconSet>
    </cfRule>
  </conditionalFormatting>
  <conditionalFormatting sqref="H47">
    <cfRule type="iconSet" priority="43">
      <iconSet iconSet="3Symbols2" showValue="0">
        <cfvo type="percent" val="0"/>
        <cfvo type="num" val="0"/>
        <cfvo type="num" val="1"/>
      </iconSet>
    </cfRule>
  </conditionalFormatting>
  <conditionalFormatting sqref="H46">
    <cfRule type="iconSet" priority="44">
      <iconSet iconSet="3Symbols2" showValue="0">
        <cfvo type="percent" val="0"/>
        <cfvo type="num" val="0"/>
        <cfvo type="num" val="1"/>
      </iconSet>
    </cfRule>
  </conditionalFormatting>
  <conditionalFormatting sqref="H45">
    <cfRule type="iconSet" priority="45">
      <iconSet iconSet="3Symbols2" showValue="0">
        <cfvo type="percent" val="0"/>
        <cfvo type="num" val="0"/>
        <cfvo type="num" val="1"/>
      </iconSet>
    </cfRule>
  </conditionalFormatting>
  <conditionalFormatting sqref="H44">
    <cfRule type="iconSet" priority="46">
      <iconSet iconSet="3Symbols2" showValue="0">
        <cfvo type="percent" val="0"/>
        <cfvo type="num" val="0"/>
        <cfvo type="num" val="1"/>
      </iconSet>
    </cfRule>
  </conditionalFormatting>
  <conditionalFormatting sqref="H43">
    <cfRule type="iconSet" priority="47">
      <iconSet iconSet="3Symbols2" showValue="0">
        <cfvo type="percent" val="0"/>
        <cfvo type="num" val="0"/>
        <cfvo type="num" val="1"/>
      </iconSet>
    </cfRule>
  </conditionalFormatting>
  <conditionalFormatting sqref="H42">
    <cfRule type="iconSet" priority="48">
      <iconSet iconSet="3Symbols2" showValue="0">
        <cfvo type="percent" val="0"/>
        <cfvo type="num" val="0"/>
        <cfvo type="num" val="1"/>
      </iconSet>
    </cfRule>
  </conditionalFormatting>
  <conditionalFormatting sqref="H48">
    <cfRule type="iconSet" priority="49">
      <iconSet iconSet="3Symbols2" showValue="0">
        <cfvo type="percent" val="0"/>
        <cfvo type="num" val="0"/>
        <cfvo type="num" val="1"/>
      </iconSet>
    </cfRule>
  </conditionalFormatting>
  <conditionalFormatting sqref="A44">
    <cfRule type="iconSet" priority="50">
      <iconSet iconSet="3Symbols2" showValue="0">
        <cfvo type="percent" val="0"/>
        <cfvo type="num" val="0"/>
        <cfvo type="num" val="1"/>
      </iconSet>
    </cfRule>
  </conditionalFormatting>
  <conditionalFormatting sqref="H41">
    <cfRule type="iconSet" priority="51">
      <iconSet iconSet="3Symbols2" showValue="0">
        <cfvo type="percent" val="0"/>
        <cfvo type="num" val="0"/>
        <cfvo type="num" val="1"/>
      </iconSet>
    </cfRule>
  </conditionalFormatting>
  <conditionalFormatting sqref="H40">
    <cfRule type="iconSet" priority="52">
      <iconSet iconSet="3Symbols2" showValue="0">
        <cfvo type="percent" val="0"/>
        <cfvo type="num" val="0"/>
        <cfvo type="num" val="1"/>
      </iconSet>
    </cfRule>
  </conditionalFormatting>
  <conditionalFormatting sqref="H39">
    <cfRule type="iconSet" priority="53">
      <iconSet iconSet="3Symbols2" showValue="0">
        <cfvo type="percent" val="0"/>
        <cfvo type="num" val="0"/>
        <cfvo type="num" val="1"/>
      </iconSet>
    </cfRule>
  </conditionalFormatting>
  <conditionalFormatting sqref="H38">
    <cfRule type="iconSet" priority="54">
      <iconSet iconSet="3Symbols2" showValue="0">
        <cfvo type="percent" val="0"/>
        <cfvo type="num" val="0"/>
        <cfvo type="num" val="1"/>
      </iconSet>
    </cfRule>
  </conditionalFormatting>
  <conditionalFormatting sqref="H37">
    <cfRule type="iconSet" priority="55">
      <iconSet iconSet="3Symbols2" showValue="0">
        <cfvo type="percent" val="0"/>
        <cfvo type="num" val="0"/>
        <cfvo type="num" val="1"/>
      </iconSet>
    </cfRule>
  </conditionalFormatting>
  <conditionalFormatting sqref="H36">
    <cfRule type="iconSet" priority="56">
      <iconSet iconSet="3Symbols2" showValue="0">
        <cfvo type="percent" val="0"/>
        <cfvo type="num" val="0"/>
        <cfvo type="num" val="1"/>
      </iconSet>
    </cfRule>
  </conditionalFormatting>
  <conditionalFormatting sqref="H35">
    <cfRule type="iconSet" priority="57">
      <iconSet iconSet="3Symbols2" showValue="0">
        <cfvo type="percent" val="0"/>
        <cfvo type="num" val="0"/>
        <cfvo type="num" val="1"/>
      </iconSet>
    </cfRule>
  </conditionalFormatting>
  <conditionalFormatting sqref="H34">
    <cfRule type="iconSet" priority="58">
      <iconSet iconSet="3Symbols2" showValue="0">
        <cfvo type="percent" val="0"/>
        <cfvo type="num" val="0"/>
        <cfvo type="num" val="1"/>
      </iconSet>
    </cfRule>
  </conditionalFormatting>
  <conditionalFormatting sqref="H33">
    <cfRule type="iconSet" priority="59">
      <iconSet iconSet="3Symbols2" showValue="0">
        <cfvo type="percent" val="0"/>
        <cfvo type="num" val="0"/>
        <cfvo type="num" val="1"/>
      </iconSet>
    </cfRule>
  </conditionalFormatting>
  <conditionalFormatting sqref="H32">
    <cfRule type="iconSet" priority="60">
      <iconSet iconSet="3Symbols2" showValue="0">
        <cfvo type="percent" val="0"/>
        <cfvo type="num" val="0"/>
        <cfvo type="num" val="1"/>
      </iconSet>
    </cfRule>
  </conditionalFormatting>
  <conditionalFormatting sqref="H31">
    <cfRule type="iconSet" priority="61">
      <iconSet iconSet="3Symbols2" showValue="0">
        <cfvo type="percent" val="0"/>
        <cfvo type="num" val="0"/>
        <cfvo type="num" val="1"/>
      </iconSet>
    </cfRule>
  </conditionalFormatting>
  <conditionalFormatting sqref="H30">
    <cfRule type="iconSet" priority="62">
      <iconSet iconSet="3Symbols2" showValue="0">
        <cfvo type="percent" val="0"/>
        <cfvo type="num" val="0"/>
        <cfvo type="num" val="1"/>
      </iconSet>
    </cfRule>
  </conditionalFormatting>
  <conditionalFormatting sqref="H29">
    <cfRule type="iconSet" priority="63">
      <iconSet iconSet="3Symbols2" showValue="0">
        <cfvo type="percent" val="0"/>
        <cfvo type="num" val="0"/>
        <cfvo type="num" val="1"/>
      </iconSet>
    </cfRule>
  </conditionalFormatting>
  <conditionalFormatting sqref="H28">
    <cfRule type="iconSet" priority="64">
      <iconSet iconSet="3Symbols2" showValue="0">
        <cfvo type="percent" val="0"/>
        <cfvo type="num" val="0"/>
        <cfvo type="num" val="1"/>
      </iconSet>
    </cfRule>
  </conditionalFormatting>
  <conditionalFormatting sqref="H27">
    <cfRule type="iconSet" priority="65">
      <iconSet iconSet="3Symbols2" showValue="0">
        <cfvo type="percent" val="0"/>
        <cfvo type="num" val="0"/>
        <cfvo type="num" val="1"/>
      </iconSet>
    </cfRule>
  </conditionalFormatting>
  <conditionalFormatting sqref="H26">
    <cfRule type="iconSet" priority="66">
      <iconSet iconSet="3Symbols2" showValue="0">
        <cfvo type="percent" val="0"/>
        <cfvo type="num" val="0"/>
        <cfvo type="num" val="1"/>
      </iconSet>
    </cfRule>
  </conditionalFormatting>
  <conditionalFormatting sqref="H25">
    <cfRule type="iconSet" priority="67">
      <iconSet iconSet="3Symbols2" showValue="0">
        <cfvo type="percent" val="0"/>
        <cfvo type="num" val="0"/>
        <cfvo type="num" val="1"/>
      </iconSet>
    </cfRule>
  </conditionalFormatting>
  <conditionalFormatting sqref="H24">
    <cfRule type="iconSet" priority="68">
      <iconSet iconSet="3Symbols2" showValue="0">
        <cfvo type="percent" val="0"/>
        <cfvo type="num" val="0"/>
        <cfvo type="num" val="1"/>
      </iconSet>
    </cfRule>
  </conditionalFormatting>
  <conditionalFormatting sqref="H23">
    <cfRule type="iconSet" priority="69">
      <iconSet iconSet="3Symbols2" showValue="0">
        <cfvo type="percent" val="0"/>
        <cfvo type="num" val="0"/>
        <cfvo type="num" val="1"/>
      </iconSet>
    </cfRule>
  </conditionalFormatting>
  <conditionalFormatting sqref="H22">
    <cfRule type="iconSet" priority="70">
      <iconSet iconSet="3Symbols2" showValue="0">
        <cfvo type="percent" val="0"/>
        <cfvo type="num" val="0"/>
        <cfvo type="num" val="1"/>
      </iconSet>
    </cfRule>
  </conditionalFormatting>
  <conditionalFormatting sqref="H21">
    <cfRule type="iconSet" priority="71">
      <iconSet iconSet="3Symbols2" showValue="0">
        <cfvo type="percent" val="0"/>
        <cfvo type="num" val="0"/>
        <cfvo type="num" val="1"/>
      </iconSet>
    </cfRule>
  </conditionalFormatting>
  <conditionalFormatting sqref="H20">
    <cfRule type="iconSet" priority="72">
      <iconSet iconSet="3Symbols2" showValue="0">
        <cfvo type="percent" val="0"/>
        <cfvo type="num" val="0"/>
        <cfvo type="num" val="1"/>
      </iconSet>
    </cfRule>
  </conditionalFormatting>
  <conditionalFormatting sqref="H19">
    <cfRule type="iconSet" priority="73">
      <iconSet iconSet="3Symbols2" showValue="0">
        <cfvo type="percent" val="0"/>
        <cfvo type="num" val="0"/>
        <cfvo type="num" val="1"/>
      </iconSet>
    </cfRule>
  </conditionalFormatting>
  <conditionalFormatting sqref="H18">
    <cfRule type="iconSet" priority="74">
      <iconSet iconSet="3Symbols2" showValue="0">
        <cfvo type="percent" val="0"/>
        <cfvo type="num" val="0"/>
        <cfvo type="num" val="1"/>
      </iconSet>
    </cfRule>
  </conditionalFormatting>
  <conditionalFormatting sqref="H17">
    <cfRule type="iconSet" priority="75">
      <iconSet iconSet="3Symbols2" showValue="0">
        <cfvo type="percent" val="0"/>
        <cfvo type="num" val="0"/>
        <cfvo type="num" val="1"/>
      </iconSet>
    </cfRule>
  </conditionalFormatting>
  <conditionalFormatting sqref="H16">
    <cfRule type="iconSet" priority="76">
      <iconSet iconSet="3Symbols2" showValue="0">
        <cfvo type="percent" val="0"/>
        <cfvo type="num" val="0"/>
        <cfvo type="num" val="1"/>
      </iconSet>
    </cfRule>
  </conditionalFormatting>
  <conditionalFormatting sqref="H15">
    <cfRule type="iconSet" priority="77">
      <iconSet iconSet="3Symbols2" showValue="0">
        <cfvo type="percent" val="0"/>
        <cfvo type="num" val="0"/>
        <cfvo type="num" val="1"/>
      </iconSet>
    </cfRule>
  </conditionalFormatting>
  <conditionalFormatting sqref="H14">
    <cfRule type="iconSet" priority="78">
      <iconSet iconSet="3Symbols2" showValue="0">
        <cfvo type="percent" val="0"/>
        <cfvo type="num" val="0"/>
        <cfvo type="num" val="1"/>
      </iconSet>
    </cfRule>
  </conditionalFormatting>
  <conditionalFormatting sqref="H13">
    <cfRule type="iconSet" priority="79">
      <iconSet iconSet="3Symbols2" showValue="0">
        <cfvo type="percent" val="0"/>
        <cfvo type="num" val="0"/>
        <cfvo type="num" val="1"/>
      </iconSet>
    </cfRule>
  </conditionalFormatting>
  <conditionalFormatting sqref="H12">
    <cfRule type="iconSet" priority="80">
      <iconSet iconSet="3Symbols2" showValue="0">
        <cfvo type="percent" val="0"/>
        <cfvo type="num" val="0"/>
        <cfvo type="num" val="1"/>
      </iconSet>
    </cfRule>
  </conditionalFormatting>
  <conditionalFormatting sqref="H11">
    <cfRule type="iconSet" priority="81">
      <iconSet iconSet="3Symbols2" showValue="0">
        <cfvo type="percent" val="0"/>
        <cfvo type="num" val="0"/>
        <cfvo type="num" val="1"/>
      </iconSet>
    </cfRule>
  </conditionalFormatting>
  <conditionalFormatting sqref="H9">
    <cfRule type="iconSet" priority="82">
      <iconSet iconSet="3Symbols2" showValue="0">
        <cfvo type="percent" val="0"/>
        <cfvo type="num" val="0"/>
        <cfvo type="num" val="1"/>
      </iconSet>
    </cfRule>
  </conditionalFormatting>
  <conditionalFormatting sqref="H8">
    <cfRule type="iconSet" priority="83">
      <iconSet iconSet="3Symbols2" showValue="0">
        <cfvo type="percent" val="0"/>
        <cfvo type="num" val="0"/>
        <cfvo type="num" val="1"/>
      </iconSet>
    </cfRule>
  </conditionalFormatting>
  <conditionalFormatting sqref="H7">
    <cfRule type="iconSet" priority="84">
      <iconSet iconSet="3Symbols2" showValue="0">
        <cfvo type="percent" val="0"/>
        <cfvo type="num" val="0"/>
        <cfvo type="num" val="1"/>
      </iconSet>
    </cfRule>
  </conditionalFormatting>
  <conditionalFormatting sqref="H6">
    <cfRule type="iconSet" priority="85">
      <iconSet iconSet="3Symbols2" showValue="0">
        <cfvo type="percent" val="0"/>
        <cfvo type="num" val="0"/>
        <cfvo type="num" val="1"/>
      </iconSet>
    </cfRule>
  </conditionalFormatting>
  <conditionalFormatting sqref="H10">
    <cfRule type="iconSet" priority="86">
      <iconSet iconSet="3Symbols2" showValue="0">
        <cfvo type="percent" val="0"/>
        <cfvo type="num" val="0"/>
        <cfvo type="num" val="1"/>
      </iconSet>
    </cfRule>
  </conditionalFormatting>
  <printOptions>
    <extLst>
      <ext uri="smNativeData">
        <pm:pageFlags xmlns:pm="smNativeData" id="1649071683" printRowHead="0" printColHead="0" printHeadLine="0" printFootLine="0" autoHeightHeader="0" autoHeightFooter="0" fitToPageBoth="1"/>
      </ext>
    </extLst>
  </printOptions>
  <pageMargins left="0.787500" right="0.787500" top="0.787500" bottom="0.787500" header="0.393750" footer="0.393750"/>
  <pageSetup paperSize="9" scale="85" fitToWidth="1" fitToHeight="0" pageOrder="overThenDown" orientation="landscape"/>
  <headerFooter>
    <extLst>
      <ext uri="smNativeData">
        <pm:header xmlns:pm="smNativeData" id="1649071683" l="56" r="56" t="56" b="56" borderId="0" fillId="0" vertical="0"/>
        <pm:footer xmlns:pm="smNativeData" id="1649071683" l="56" r="56" t="56" b="56" borderId="0" fillId="0" vertical="2"/>
        <pm:paperBin xmlns:pm="smNativeData" id="1649071683" Id="0" type="0" value="0"/>
        <pm:paperBin xmlns:pm="smNativeData" id="1649071683" Id="1" type="0" value="0"/>
      </ext>
    </extLst>
  </headerFooter>
  <extLst>
    <ext uri="smNativeData">
      <pm:sheetPrefs xmlns:pm="smNativeData" day="164907168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marti</cp:lastModifiedBy>
  <cp:revision>0</cp:revision>
  <cp:lastPrinted>2021-07-06T06:02:20Z</cp:lastPrinted>
  <dcterms:created xsi:type="dcterms:W3CDTF">2020-07-23T12:35:24Z</dcterms:created>
  <dcterms:modified xsi:type="dcterms:W3CDTF">2022-04-04T11:28:03Z</dcterms:modified>
</cp:coreProperties>
</file>