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anveru"/>
  <workbookPr/>
  <bookViews>
    <workbookView activeTab="2" xWindow="240" yWindow="60" windowWidth="0" windowHeight="0" tabRatio="500"/>
  </bookViews>
  <sheets>
    <sheet name="Basic Transactions" sheetId="1" r:id="rId4"/>
    <sheet name="Dispute Operations" sheetId="2" r:id="rId5"/>
    <sheet name="Resolve Operations" sheetId="3" r:id="rId6"/>
  </sheets>
  <calcPr/>
  <extLst>
    <ext uri="smNativeData">
      <pm:revision xmlns:pm="smNativeData" day="1646599052" val="1042" rev="124" rev64="64" revOS="3" revMin="124" revMax="0"/>
      <pm:docPrefs xmlns:pm="smNativeData" id="1646599052" fixedDigits="0" showNotice="1" showProtection="1" showFrameBounds="1" autoChart="1" recalcOnPrint="1" recalcOnCopy="1" tab="567" useDefinedPrintRange="1" printArea="currentSheet"/>
      <pm:compatibility xmlns:pm="smNativeData" id="1646599052"/>
      <pm:defCurrency xmlns:pm="smNativeData" id="1646599052"/>
    </ext>
  </extLst>
</workbook>
</file>

<file path=xl/sharedStrings.xml><?xml version="1.0" encoding="utf-8"?>
<sst xmlns="http://schemas.openxmlformats.org/spreadsheetml/2006/main" count="65" uniqueCount="12">
  <si>
    <t>type</t>
  </si>
  <si>
    <t>client</t>
  </si>
  <si>
    <t>tx</t>
  </si>
  <si>
    <t>amount</t>
  </si>
  <si>
    <t>held</t>
  </si>
  <si>
    <t>available</t>
  </si>
  <si>
    <t>total</t>
  </si>
  <si>
    <t>locked</t>
  </si>
  <si>
    <t>deposit</t>
  </si>
  <si>
    <t>withdrawal</t>
  </si>
  <si>
    <t>dispute</t>
  </si>
  <si>
    <t>resolve</t>
  </si>
</sst>
</file>

<file path=xl/styles.xml><?xml version="1.0" encoding="utf-8"?>
<styleSheet xmlns="http://schemas.openxmlformats.org/spreadsheetml/2006/main">
  <numFmts count="8">
    <numFmt numFmtId="5" formatCode="#,##0\ &quot;£&quot;;\-#,##0\ &quot;£&quot;"/>
    <numFmt numFmtId="6" formatCode="#,##0\ &quot;£&quot;;[Red]\-#,##0\ &quot;£&quot;"/>
    <numFmt numFmtId="7" formatCode="#,##0.00\ &quot;£&quot;;\-#,##0.00\ &quot;£&quot;"/>
    <numFmt numFmtId="8" formatCode="#,##0.00\ &quot;£&quot;;[Red]\-#,##0.00\ &quot;£&quot;"/>
    <numFmt numFmtId="42" formatCode="_-* #,##0\ &quot;£&quot;_-;\-* #,##0\ &quot;£&quot;_-;_-* &quot;-&quot;\ &quot;£&quot;_-;_-@_-"/>
    <numFmt numFmtId="41" formatCode="_-* #,##0\ _£_-;\-* #,##0\ _£_-;_-* &quot;-&quot;\ _£_-;_-@_-"/>
    <numFmt numFmtId="44" formatCode="_-* #,##0.00\ &quot;£&quot;_-;\-* #,##0.00\ &quot;£&quot;_-;_-* &quot;-&quot;??\ &quot;£&quot;_-;_-@_-"/>
    <numFmt numFmtId="43" formatCode="_-* #,##0.00\ _£_-;\-* #,##0.00\ _£_-;_-* &quot;-&quot;??\ _£_-;_-@_-"/>
  </numFmts>
  <fonts count="3">
    <font>
      <name val="Arial"/>
      <family val="2"/>
      <color rgb="FF000000"/>
      <sz val="10"/>
      <extLst>
        <ext uri="smNativeData">
          <pm:charSpec xmlns:pm="smNativeData" id="1646599052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646599052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  <font>
      <name val="Arial"/>
      <family val="2"/>
      <color rgb="FFFF0000"/>
      <sz val="10"/>
      <extLst>
        <ext uri="smNativeData">
          <pm:charSpec xmlns:pm="smNativeData" id="1646599052" fgClr="FF0000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646599052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4659905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46599052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2">
    <xf numFmtId="0" fontId="0" fillId="0" borderId="0" xfId="0"/>
    <xf numFmtId="0" fontId="2" fillId="0" borderId="0" xfId="0" applyFont="1"/>
  </cellXfs>
  <cellStyles count="1">
    <cellStyle name="Normal" xfId="0" builtinId="0" customBuiltin="1" idx="0" base="0"/>
  </cellStyles>
  <tableStyles count="0"/>
  <extLst>
    <ext uri="smNativeData">
      <pm:charStyles xmlns:pm="smNativeData" id="1646599052" count="1">
        <pm:charStyle name="Normal" fontId="0" Id="1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10"/>
  <sheetViews>
    <sheetView view="normal" workbookViewId="0">
      <selection activeCell="J2" sqref="J2"/>
    </sheetView>
  </sheetViews>
  <sheetFormatPr baseColWidth="9" defaultColWidth="10.000000" defaultRowHeight="12.9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G1" t="s">
        <v>1</v>
      </c>
      <c r="H1" t="s">
        <v>5</v>
      </c>
      <c r="I1" t="s">
        <v>4</v>
      </c>
      <c r="J1" t="s">
        <v>6</v>
      </c>
      <c r="K1" t="s">
        <v>7</v>
      </c>
    </row>
    <row r="2" spans="1:11">
      <c r="A2" t="s">
        <v>8</v>
      </c>
      <c r="B2" t="n">
        <v>1</v>
      </c>
      <c r="C2" t="n">
        <v>1</v>
      </c>
      <c r="D2" t="n">
        <v>11.0999999999999996</v>
      </c>
      <c r="G2" t="n">
        <v>1</v>
      </c>
      <c r="H2">
        <f>_xlfn.SUMIFS($D$2:$D$31,$B$2:$B$31,G2,$A$2:$A$31,"deposit")-_xlfn.SUMIFS($D$2:$D$31,$B$2:B31,G2,$A$2:$A$31,"withdrawal")</f>
        <v>11.1000000000000014</v>
      </c>
      <c r="I2">
        <f>_xlfn.SUMIFS($E$2:$E$31,$A$2:$A$31,"dispute",$B$2:$B$31,G2)</f>
        <v>0</v>
      </c>
      <c r="J2">
        <f>H2-I2</f>
        <v>11.0999999999999996</v>
      </c>
      <c r="K2" t="b">
        <v>0</v>
      </c>
    </row>
    <row r="3" spans="1:11">
      <c r="A3" t="s">
        <v>8</v>
      </c>
      <c r="B3" t="n">
        <v>2</v>
      </c>
      <c r="C3" t="n">
        <v>2</v>
      </c>
      <c r="D3" t="n">
        <v>22.1999999999999993</v>
      </c>
      <c r="G3" t="n">
        <v>2</v>
      </c>
      <c r="H3">
        <f>_xlfn.SUMIFS($D$2:$D$31,$B$2:$B$31,G3,$A$2:$A$31,"deposit")-_xlfn.SUMIFS($D$2:$D$31,$B$2:$B$31,G3,$A$2:$A$31,"withdrawal")</f>
        <v>55.4999999999999929</v>
      </c>
      <c r="I3">
        <f>_xlfn.SUMIFS($E$2:$E$31,$A$2:$A$31,"dispute",$B$2:$B$31,G3)</f>
        <v>22.1999999999999993</v>
      </c>
      <c r="J3">
        <f>H3-I3</f>
        <v>33.2999999999999972</v>
      </c>
      <c r="K3" t="b">
        <v>0</v>
      </c>
    </row>
    <row r="4" spans="1:11">
      <c r="A4" t="s">
        <v>8</v>
      </c>
      <c r="B4" t="n">
        <v>1</v>
      </c>
      <c r="C4" t="n">
        <v>3</v>
      </c>
      <c r="D4" t="n">
        <v>33.2999999999999972</v>
      </c>
      <c r="G4" t="n">
        <v>3</v>
      </c>
      <c r="H4">
        <f>_xlfn.SUMIFS($D$2:$D$31,$B$2:$B$31,G4,$A$2:$A$31,"deposit")-_xlfn.SUMIFS($D$2:$D$31,$B$2:$B$31,G4,$A$2:$A$31,"withdrawal")</f>
        <v>33.2999999999999972</v>
      </c>
      <c r="I4">
        <f>_xlfn.SUMIFS($E$2:$E$31,$A$2:$A$31,"dispute",$B$2:$B$31,G4)</f>
        <v>0</v>
      </c>
      <c r="J4">
        <f>H4-I4</f>
        <v>33.2999999999999972</v>
      </c>
      <c r="K4" t="b">
        <v>0</v>
      </c>
    </row>
    <row r="5" spans="1:4">
      <c r="A5" t="s">
        <v>8</v>
      </c>
      <c r="B5" t="n">
        <v>2</v>
      </c>
      <c r="C5" t="n">
        <v>4</v>
      </c>
      <c r="D5" t="n">
        <v>44.3999999999999986</v>
      </c>
    </row>
    <row r="6" spans="1:4">
      <c r="A6" t="s">
        <v>8</v>
      </c>
      <c r="B6" t="n">
        <v>3</v>
      </c>
      <c r="C6" t="n">
        <v>5</v>
      </c>
      <c r="D6" t="n">
        <v>55.5</v>
      </c>
    </row>
    <row r="7" spans="1:4">
      <c r="A7" t="s">
        <v>9</v>
      </c>
      <c r="B7" t="n">
        <v>2</v>
      </c>
      <c r="C7" t="n">
        <v>6</v>
      </c>
      <c r="D7" t="n">
        <v>11.0999999999999996</v>
      </c>
    </row>
    <row r="8" spans="1:4">
      <c r="A8" t="s">
        <v>9</v>
      </c>
      <c r="B8" t="n">
        <v>3</v>
      </c>
      <c r="C8" t="n">
        <v>7</v>
      </c>
      <c r="D8" t="n">
        <v>22.1999999999999993</v>
      </c>
    </row>
    <row r="9" spans="1:4">
      <c r="A9" t="s">
        <v>9</v>
      </c>
      <c r="B9" t="n">
        <v>1</v>
      </c>
      <c r="C9" t="n">
        <v>8</v>
      </c>
      <c r="D9" t="n">
        <v>33.2999999999999972</v>
      </c>
    </row>
    <row r="10" spans="1:5">
      <c r="A10" t="s">
        <v>10</v>
      </c>
      <c r="B10" t="n">
        <v>2</v>
      </c>
      <c r="C10" t="n">
        <v>2</v>
      </c>
      <c r="E10">
        <f>LOOKUP(C10,$C$2:$C$31,$D$2:$D$31)</f>
        <v>22.1999999999999993</v>
      </c>
    </row>
  </sheetData>
  <printOptions>
    <extLst>
      <ext uri="smNativeData">
        <pm:pageFlags xmlns:pm="smNativeData" id="1646599052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46599052" l="56" r="56" t="56" b="56" borderId="0" fillId="0" vertical="0"/>
        <pm:footer xmlns:pm="smNativeData" id="1646599052" l="56" r="56" t="56" b="56" borderId="0" fillId="0" vertical="2"/>
      </ext>
    </extLst>
  </headerFooter>
  <extLst>
    <ext uri="smNativeData">
      <pm:sheetPrefs xmlns:pm="smNativeData" day="1646599052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K11"/>
  <sheetViews>
    <sheetView view="normal" workbookViewId="0">
      <selection activeCell="G8" sqref="G8"/>
    </sheetView>
  </sheetViews>
  <sheetFormatPr baseColWidth="9" defaultColWidth="10.000000" defaultRowHeight="12.9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G1" t="s">
        <v>1</v>
      </c>
      <c r="H1" t="s">
        <v>5</v>
      </c>
      <c r="I1" t="s">
        <v>4</v>
      </c>
      <c r="J1" t="s">
        <v>6</v>
      </c>
      <c r="K1" t="s">
        <v>7</v>
      </c>
    </row>
    <row r="2" spans="1:11">
      <c r="A2" t="s">
        <v>8</v>
      </c>
      <c r="B2" t="n">
        <v>1</v>
      </c>
      <c r="C2" t="n">
        <v>1</v>
      </c>
      <c r="D2" t="n">
        <v>11.0999999999999996</v>
      </c>
      <c r="G2" t="n">
        <v>1</v>
      </c>
      <c r="H2">
        <f>_xlfn.SUMIFS($D$2:$D$31,$B$2:$B$31,G2,$A$2:$A$31,"deposit")-_xlfn.SUMIFS($D$2:$D$31,$B$2:$B$31,G2,$A$2:$A$31,"withdrawal")-I2</f>
        <v>11.0999999999999996</v>
      </c>
      <c r="I2">
        <f>_xlfn.SUMIFS($E$2:$E$31,$A$2:$A$31,"dispute",$B$2:$B$31,G2)</f>
        <v>0</v>
      </c>
      <c r="J2">
        <f>SUM(H2:I2)</f>
        <v>11.0999999999999996</v>
      </c>
      <c r="K2" t="b">
        <v>0</v>
      </c>
    </row>
    <row r="3" spans="1:11">
      <c r="A3" t="s">
        <v>8</v>
      </c>
      <c r="B3" t="n">
        <v>2</v>
      </c>
      <c r="C3" t="n">
        <v>2</v>
      </c>
      <c r="D3" t="n">
        <v>22.1999999999999993</v>
      </c>
      <c r="G3" t="n">
        <v>2</v>
      </c>
      <c r="H3">
        <f>_xlfn.SUMIFS($D$2:$D$31,$B$2:$B$31,G3,$A$2:$A$31,"deposit")-_xlfn.SUMIFS($D$2:$D$31,$B$2:$B$31,G3,$A$2:$A$31,"withdrawal")-I3</f>
        <v>33.2999999999999972</v>
      </c>
      <c r="I3">
        <f>_xlfn.SUMIFS($E$2:$E$31,$A$2:$A$31,"dispute",$B$2:$B$31,G3)</f>
        <v>22.1999999999999993</v>
      </c>
      <c r="J3">
        <f>SUM(H3:I3)</f>
        <v>55.5</v>
      </c>
      <c r="K3" t="b">
        <v>0</v>
      </c>
    </row>
    <row r="4" spans="1:11">
      <c r="A4" t="s">
        <v>8</v>
      </c>
      <c r="B4" t="n">
        <v>1</v>
      </c>
      <c r="C4" t="n">
        <v>3</v>
      </c>
      <c r="D4" t="n">
        <v>33.2999999999999972</v>
      </c>
      <c r="G4" t="n">
        <v>3</v>
      </c>
      <c r="H4">
        <f>_xlfn.SUMIFS($D$2:$D$31,$B$2:$B$31,G4,$A$2:$A$31,"deposit")-_xlfn.SUMIFS($D$2:$D$31,$B$2:$B$31,G4,$A$2:$A$31,"withdrawal")-I4</f>
        <v>-22.2000000000000028</v>
      </c>
      <c r="I4">
        <f>_xlfn.SUMIFS($E$2:$E$31,$A$2:$A$31,"dispute",$B$2:$B$31,G4)</f>
        <v>55.5</v>
      </c>
      <c r="J4">
        <f>SUM(H4:I4)</f>
        <v>33.2999999999999972</v>
      </c>
      <c r="K4" t="b">
        <v>0</v>
      </c>
    </row>
    <row r="5" spans="1:4">
      <c r="A5" t="s">
        <v>8</v>
      </c>
      <c r="B5" t="n">
        <v>2</v>
      </c>
      <c r="C5" t="n">
        <v>4</v>
      </c>
      <c r="D5" t="n">
        <v>44.3999999999999986</v>
      </c>
    </row>
    <row r="6" spans="1:4">
      <c r="A6" t="s">
        <v>8</v>
      </c>
      <c r="B6" t="n">
        <v>3</v>
      </c>
      <c r="C6" t="n">
        <v>5</v>
      </c>
      <c r="D6" t="n">
        <v>55.5</v>
      </c>
    </row>
    <row r="7" spans="1:4">
      <c r="A7" t="s">
        <v>9</v>
      </c>
      <c r="B7" t="n">
        <v>2</v>
      </c>
      <c r="C7" t="n">
        <v>6</v>
      </c>
      <c r="D7" t="n">
        <v>11.0999999999999996</v>
      </c>
    </row>
    <row r="8" spans="1:4">
      <c r="A8" t="s">
        <v>9</v>
      </c>
      <c r="B8" t="n">
        <v>3</v>
      </c>
      <c r="C8" t="n">
        <v>7</v>
      </c>
      <c r="D8" t="n">
        <v>22.1999999999999993</v>
      </c>
    </row>
    <row r="9" spans="1:4">
      <c r="A9" t="s">
        <v>9</v>
      </c>
      <c r="B9" t="n">
        <v>1</v>
      </c>
      <c r="C9" t="n">
        <v>8</v>
      </c>
      <c r="D9" t="n">
        <v>33.2999999999999972</v>
      </c>
    </row>
    <row r="10" spans="1:5">
      <c r="A10" t="s">
        <v>10</v>
      </c>
      <c r="B10" t="n">
        <v>2</v>
      </c>
      <c r="C10" t="n">
        <v>2</v>
      </c>
      <c r="E10">
        <f>LOOKUP(C10,$C$2:$C$31,$D$2:$D$31)</f>
        <v>22.1999999999999993</v>
      </c>
    </row>
    <row r="11" spans="1:5">
      <c r="A11" t="s">
        <v>10</v>
      </c>
      <c r="B11" t="n">
        <v>3</v>
      </c>
      <c r="C11" t="n">
        <v>5</v>
      </c>
      <c r="E11">
        <f>LOOKUP(C11,$C$2:$C$31,$D$2:$D$31)</f>
        <v>55.5</v>
      </c>
    </row>
  </sheetData>
  <printOptions>
    <extLst>
      <ext uri="smNativeData">
        <pm:pageFlags xmlns:pm="smNativeData" id="1646599052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46599052" l="56" r="56" t="56" b="56" borderId="0" fillId="0" vertical="0"/>
        <pm:footer xmlns:pm="smNativeData" id="1646599052" l="56" r="56" t="56" b="56" borderId="0" fillId="0" vertical="2"/>
      </ext>
    </extLst>
  </headerFooter>
  <extLst>
    <ext uri="smNativeData">
      <pm:sheetPrefs xmlns:pm="smNativeData" day="1646599052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1:K17"/>
  <sheetViews>
    <sheetView tabSelected="1" view="normal" workbookViewId="0">
      <selection activeCell="E16" sqref="E16"/>
    </sheetView>
  </sheetViews>
  <sheetFormatPr baseColWidth="9" defaultColWidth="10.000000" defaultRowHeight="12.9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G1" t="s">
        <v>1</v>
      </c>
      <c r="H1" t="s">
        <v>5</v>
      </c>
      <c r="I1" t="s">
        <v>4</v>
      </c>
      <c r="J1" t="s">
        <v>6</v>
      </c>
      <c r="K1" t="s">
        <v>7</v>
      </c>
    </row>
    <row r="2" spans="1:11">
      <c r="A2" t="s">
        <v>8</v>
      </c>
      <c r="B2" t="n">
        <v>1</v>
      </c>
      <c r="C2" t="n">
        <v>1</v>
      </c>
      <c r="D2" t="n">
        <v>100.123400000000004</v>
      </c>
      <c r="G2" t="n">
        <v>1</v>
      </c>
      <c r="H2">
        <f>_xlfn.SUMIFS($D$2:$D$31,$B$2:$B$31,G2,$A$2:$A$31,"deposit")-_xlfn.SUMIFS($D$2:$D$31,$B$2:$B$31,G2,$A$2:$A$31,"withdrawal")-I2</f>
        <v>300.469100000000026</v>
      </c>
      <c r="I2">
        <f>_xlfn.SUMIFS($E$2:$E$31,$A$2:$A$31,"dispute",$B$2:$B$31,G2)-_xlfn.SUMIFS($E$2:$E$31,$A$2:$A$31,"resolve",$B$2:$B$31,G2)</f>
        <v>0</v>
      </c>
      <c r="J2">
        <f>SUM(H2:I2)</f>
        <v>300.469100000000026</v>
      </c>
      <c r="K2" t="b">
        <v>0</v>
      </c>
    </row>
    <row r="3" spans="1:11">
      <c r="A3" t="s">
        <v>8</v>
      </c>
      <c r="B3" t="n">
        <v>2</v>
      </c>
      <c r="C3" t="n">
        <v>2</v>
      </c>
      <c r="D3" t="n">
        <v>200.234499999999997</v>
      </c>
      <c r="G3" t="n">
        <v>2</v>
      </c>
      <c r="H3">
        <f>_xlfn.SUMIFS($D$2:$D$31,$B$2:$B$31,G3,$A$2:$A$31,"deposit")-_xlfn.SUMIFS($D$2:$D$31,$B$2:$B$31,G3,$A$2:$A$31,"withdrawal")-I3</f>
        <v>477.234500000000025</v>
      </c>
      <c r="I3">
        <f>_xlfn.SUMIFS($E$2:$E$31,$A$2:$A$31,"dispute",$B$2:$B$31,G3)-_xlfn.SUMIFS($E$2:$E$31,$A$2:$A$31,"resolve",$B$2:$B$31,G3)</f>
        <v>0</v>
      </c>
      <c r="J3">
        <f>SUM(H3:I3)</f>
        <v>477.234500000000025</v>
      </c>
      <c r="K3" t="b">
        <v>0</v>
      </c>
    </row>
    <row r="4" spans="1:11">
      <c r="A4" t="s">
        <v>8</v>
      </c>
      <c r="B4" t="n">
        <v>1</v>
      </c>
      <c r="C4" t="n">
        <v>3</v>
      </c>
      <c r="D4" t="n">
        <v>300.34559999999999</v>
      </c>
      <c r="G4" t="n">
        <v>3</v>
      </c>
      <c r="H4">
        <f>_xlfn.SUMIFS($D$2:$D$31,$B$2:$B$31,G4,$A$2:$A$31,"deposit")-_xlfn.SUMIFS($D$2:$D$31,$B$2:$B$31,G4,$A$2:$A$31,"withdrawal")-I4</f>
        <v>266.221299999999985</v>
      </c>
      <c r="I4">
        <f>_xlfn.SUMIFS($E$2:$E$31,$A$2:$A$31,"dispute",$B$2:$B$31,G4)-_xlfn.SUMIFS($E$2:$E$31,$A$2:$A$31,"resolve",$B$2:$B$31,G4)</f>
        <v>0</v>
      </c>
      <c r="J4">
        <f>SUM(H4:I4)</f>
        <v>266.221299999999985</v>
      </c>
      <c r="K4" t="b">
        <v>0</v>
      </c>
    </row>
    <row r="5" spans="1:11">
      <c r="A5" t="s">
        <v>8</v>
      </c>
      <c r="B5" t="n">
        <v>2</v>
      </c>
      <c r="C5" t="n">
        <v>4</v>
      </c>
      <c r="D5" t="n">
        <v>400.456700000000012</v>
      </c>
      <c r="G5" t="n">
        <v>4</v>
      </c>
      <c r="H5">
        <f>_xlfn.SUMIFS($D$2:$D$31,$B$2:$B$31,G5,$A$2:$A$31,"deposit")-_xlfn.SUMIFS($D$2:$D$31,$B$2:$B$31,G5,$A$2:$A$31,"withdrawal")-I5</f>
        <v>600.891200000000026</v>
      </c>
      <c r="I5">
        <f>_xlfn.SUMIFS($E$2:$E$31,$A$2:$A$31,"dispute",$B$2:$B$31,G5)-_xlfn.SUMIFS($E$2:$E$31,$A$2:$A$31,"resolve",$B$2:$B$31,G5)</f>
        <v>0</v>
      </c>
      <c r="J5">
        <f>SUM(H5:I5)</f>
        <v>600.891200000000026</v>
      </c>
      <c r="K5" t="b">
        <v>0</v>
      </c>
    </row>
    <row r="6" spans="1:11">
      <c r="A6" t="s">
        <v>8</v>
      </c>
      <c r="B6" t="n">
        <v>3</v>
      </c>
      <c r="C6" t="n">
        <v>5</v>
      </c>
      <c r="D6" t="n">
        <v>500.789100000000019</v>
      </c>
      <c r="G6" t="n">
        <v>5</v>
      </c>
      <c r="H6">
        <f>_xlfn.SUMIFS($D$2:$D$31,$B$2:$B$31,G6,$A$2:$A$31,"deposit")-_xlfn.SUMIFS($D$2:$D$31,$B$2:$B$31,G6,$A$2:$A$31,"withdrawal")-I6</f>
        <v>701.03570000000002</v>
      </c>
      <c r="I6">
        <f>_xlfn.SUMIFS($E$2:$E$31,$A$2:$A$31,"dispute",$B$2:$B$31,G6)-_xlfn.SUMIFS($E$2:$E$31,$A$2:$A$31,"resolve",$B$2:$B$31,G6)</f>
        <v>0</v>
      </c>
      <c r="J6">
        <f>SUM(H6:I6)</f>
        <v>701.03570000000002</v>
      </c>
      <c r="K6" t="b">
        <v>0</v>
      </c>
    </row>
    <row r="7" spans="1:4">
      <c r="A7" t="s">
        <v>9</v>
      </c>
      <c r="B7" t="n">
        <v>2</v>
      </c>
      <c r="C7" t="n">
        <v>6</v>
      </c>
      <c r="D7" t="n">
        <v>123.456699999999998</v>
      </c>
    </row>
    <row r="8" spans="1:4">
      <c r="A8" t="s">
        <v>9</v>
      </c>
      <c r="B8" t="n">
        <v>3</v>
      </c>
      <c r="C8" t="n">
        <v>7</v>
      </c>
      <c r="D8" t="n">
        <v>234.567800000000005</v>
      </c>
    </row>
    <row r="9" spans="1:4">
      <c r="A9" t="s">
        <v>9</v>
      </c>
      <c r="B9" t="n">
        <v>1</v>
      </c>
      <c r="C9" t="n">
        <v>8</v>
      </c>
      <c r="D9" t="n">
        <v>99.9998999999999967</v>
      </c>
    </row>
    <row r="10" spans="1:5">
      <c r="A10" t="s">
        <v>10</v>
      </c>
      <c r="B10" t="n">
        <v>2</v>
      </c>
      <c r="C10" t="n">
        <v>2</v>
      </c>
      <c r="E10" s="1">
        <f>LOOKUP(C10,$C$2:$C$31,$D$2:$D$31)</f>
        <v>0</v>
      </c>
    </row>
    <row r="11" spans="1:5">
      <c r="A11" t="s">
        <v>10</v>
      </c>
      <c r="B11" t="n">
        <v>1</v>
      </c>
      <c r="C11" t="n">
        <v>3</v>
      </c>
      <c r="E11" s="1">
        <f>LOOKUP(C11,$C$2:$C$31,$D$2:$D$31)</f>
        <v>0</v>
      </c>
    </row>
    <row r="12" spans="1:5">
      <c r="A12" t="s">
        <v>11</v>
      </c>
      <c r="B12" t="n">
        <v>1</v>
      </c>
      <c r="C12" t="n">
        <v>3</v>
      </c>
      <c r="E12" s="1">
        <f>LOOKUP(C12,$C$2:$C$31,$D$2:$D$31)</f>
        <v>0</v>
      </c>
    </row>
    <row r="13" spans="1:4">
      <c r="A13" t="s">
        <v>8</v>
      </c>
      <c r="B13" t="n">
        <v>4</v>
      </c>
      <c r="C13" t="n">
        <v>9</v>
      </c>
      <c r="D13" t="n">
        <v>600.891200000000026</v>
      </c>
    </row>
    <row r="14" spans="1:4">
      <c r="A14" t="s">
        <v>8</v>
      </c>
      <c r="B14" t="n">
        <v>5</v>
      </c>
      <c r="C14" t="n">
        <v>10</v>
      </c>
      <c r="D14" t="n">
        <v>350.912300000000016</v>
      </c>
    </row>
    <row r="15" spans="1:4">
      <c r="A15" t="s">
        <v>8</v>
      </c>
      <c r="B15" t="n">
        <v>5</v>
      </c>
      <c r="C15" t="n">
        <v>11</v>
      </c>
      <c r="D15" t="n">
        <v>350.123400000000004</v>
      </c>
    </row>
    <row r="16" spans="1:5">
      <c r="A16" t="s">
        <v>10</v>
      </c>
      <c r="B16" t="n">
        <v>5</v>
      </c>
      <c r="C16" t="n">
        <v>10</v>
      </c>
      <c r="E16">
        <f>LOOKUP(C16,$C$2:$C$31,$D$2:$D$31)</f>
        <v>350.912300000000016</v>
      </c>
    </row>
    <row r="17" spans="1:5">
      <c r="A17" t="s">
        <v>11</v>
      </c>
      <c r="B17" t="n">
        <v>5</v>
      </c>
      <c r="C17" t="n">
        <v>10</v>
      </c>
      <c r="E17">
        <f>LOOKUP(C17,$C$2:$C$31,$D$2:$D$31)</f>
        <v>350.912300000000016</v>
      </c>
    </row>
  </sheetData>
  <printOptions>
    <extLst>
      <ext uri="smNativeData">
        <pm:pageFlags xmlns:pm="smNativeData" id="1646599052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46599052" l="56" r="56" t="56" b="56" borderId="0" fillId="0" vertical="0"/>
        <pm:footer xmlns:pm="smNativeData" id="1646599052" l="56" r="56" t="56" b="56" borderId="0" fillId="0" vertical="2"/>
      </ext>
    </extLst>
  </headerFooter>
  <extLst>
    <ext uri="smNativeData">
      <pm:sheetPrefs xmlns:pm="smNativeData" day="1646599052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manveru</cp:lastModifiedBy>
  <cp:revision>0</cp:revision>
  <dcterms:created xsi:type="dcterms:W3CDTF">2022-03-06T15:12:32Z</dcterms:created>
  <dcterms:modified xsi:type="dcterms:W3CDTF">2022-03-06T19:37:32Z</dcterms:modified>
</cp:coreProperties>
</file>